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upis_praci-SO 01 - Pod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'Soupis_praci-SO 01 - Podc...'!$C$126:$K$232</definedName>
    <definedName name="_xlnm.Print_Area" localSheetId="1">'Soupis_praci-SO 01 - Podc...'!$C$4:$J$76,'Soupis_praci-SO 01 - Podc...'!$C$82:$J$108,'Soupis_praci-SO 01 - Podc...'!$C$114:$K$232</definedName>
    <definedName name="_xlnm.Print_Titles" localSheetId="1">'Soupis_praci-SO 01 - Podc...'!$126:$126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31"/>
  <c r="BH231"/>
  <c r="BG231"/>
  <c r="BF231"/>
  <c r="T231"/>
  <c r="T230"/>
  <c r="R231"/>
  <c r="R230"/>
  <c r="P231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09"/>
  <c r="BH209"/>
  <c r="BG209"/>
  <c r="BF209"/>
  <c r="T209"/>
  <c r="R209"/>
  <c r="P209"/>
  <c r="BI198"/>
  <c r="BH198"/>
  <c r="BG198"/>
  <c r="BF198"/>
  <c r="T198"/>
  <c r="R198"/>
  <c r="P198"/>
  <c r="BI194"/>
  <c r="BH194"/>
  <c r="BG194"/>
  <c r="BF194"/>
  <c r="T194"/>
  <c r="R194"/>
  <c r="P194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29"/>
  <c r="BH129"/>
  <c r="BG129"/>
  <c r="BF129"/>
  <c r="T129"/>
  <c r="R129"/>
  <c r="P129"/>
  <c r="F121"/>
  <c r="E119"/>
  <c r="F89"/>
  <c r="E87"/>
  <c r="J24"/>
  <c r="E24"/>
  <c r="J92"/>
  <c r="J23"/>
  <c r="J21"/>
  <c r="E21"/>
  <c r="J123"/>
  <c r="J20"/>
  <c r="J18"/>
  <c r="E18"/>
  <c r="F92"/>
  <c r="J17"/>
  <c r="J15"/>
  <c r="E15"/>
  <c r="F123"/>
  <c r="J14"/>
  <c r="J12"/>
  <c r="J121"/>
  <c r="E7"/>
  <c r="E117"/>
  <c i="1" r="L90"/>
  <c r="AM90"/>
  <c r="AM89"/>
  <c r="L89"/>
  <c r="AM87"/>
  <c r="L87"/>
  <c r="L85"/>
  <c r="L84"/>
  <c i="2" r="J169"/>
  <c r="BK179"/>
  <c r="J179"/>
  <c r="BK157"/>
  <c r="J143"/>
  <c r="J228"/>
  <c r="J155"/>
  <c r="BK176"/>
  <c r="J194"/>
  <c r="J153"/>
  <c r="BK223"/>
  <c r="BK194"/>
  <c r="BK231"/>
  <c r="BK209"/>
  <c r="BK169"/>
  <c r="J165"/>
  <c r="BK216"/>
  <c r="J183"/>
  <c r="BK225"/>
  <c r="J209"/>
  <c r="BK198"/>
  <c r="BK214"/>
  <c r="J216"/>
  <c r="J231"/>
  <c r="J218"/>
  <c r="J167"/>
  <c r="J140"/>
  <c r="BK173"/>
  <c r="BK220"/>
  <c r="BK228"/>
  <c r="BK167"/>
  <c r="J214"/>
  <c r="J145"/>
  <c r="BK140"/>
  <c i="1" r="AS94"/>
  <c i="2" r="J129"/>
  <c r="BK218"/>
  <c r="J176"/>
  <c r="BK129"/>
  <c r="BK165"/>
  <c r="BK153"/>
  <c r="J198"/>
  <c r="J225"/>
  <c r="BK183"/>
  <c r="J223"/>
  <c r="J173"/>
  <c r="BK143"/>
  <c r="BK145"/>
  <c r="J157"/>
  <c r="J220"/>
  <c r="BK155"/>
  <c l="1" r="R172"/>
  <c r="R171"/>
  <c r="T128"/>
  <c r="P172"/>
  <c r="P171"/>
  <c r="T197"/>
  <c r="BK182"/>
  <c r="BK181"/>
  <c r="J181"/>
  <c r="J101"/>
  <c r="R213"/>
  <c r="BK172"/>
  <c r="J172"/>
  <c r="J99"/>
  <c r="R197"/>
  <c r="P222"/>
  <c r="R128"/>
  <c r="BK197"/>
  <c r="J197"/>
  <c r="J103"/>
  <c r="P128"/>
  <c r="T182"/>
  <c r="T181"/>
  <c r="T222"/>
  <c r="T172"/>
  <c r="T171"/>
  <c r="P197"/>
  <c r="T213"/>
  <c r="T212"/>
  <c r="R182"/>
  <c r="R181"/>
  <c r="P213"/>
  <c r="P212"/>
  <c r="R222"/>
  <c r="BK128"/>
  <c r="J128"/>
  <c r="J97"/>
  <c r="P182"/>
  <c r="P181"/>
  <c r="BK213"/>
  <c r="BK222"/>
  <c r="J222"/>
  <c r="J106"/>
  <c r="BK230"/>
  <c r="J230"/>
  <c r="J107"/>
  <c r="BK178"/>
  <c r="J178"/>
  <c r="J100"/>
  <c r="J91"/>
  <c r="J124"/>
  <c r="BE194"/>
  <c r="BE157"/>
  <c r="BE176"/>
  <c r="F91"/>
  <c r="F124"/>
  <c r="BE165"/>
  <c r="BE169"/>
  <c r="J89"/>
  <c r="BE173"/>
  <c r="BE183"/>
  <c r="BE198"/>
  <c r="BE225"/>
  <c r="BE216"/>
  <c r="BE220"/>
  <c r="BE155"/>
  <c r="BE209"/>
  <c r="BE231"/>
  <c r="BE143"/>
  <c r="BE218"/>
  <c r="E85"/>
  <c r="BE145"/>
  <c r="BE153"/>
  <c r="BE167"/>
  <c r="BE223"/>
  <c r="BE179"/>
  <c r="BE129"/>
  <c r="BE140"/>
  <c r="BE214"/>
  <c r="BE228"/>
  <c r="J34"/>
  <c i="1" r="AW95"/>
  <c i="2" r="F35"/>
  <c i="1" r="BB95"/>
  <c r="BB94"/>
  <c r="AX94"/>
  <c i="2" r="F37"/>
  <c i="1" r="BD95"/>
  <c r="BD94"/>
  <c r="W33"/>
  <c i="2" r="F34"/>
  <c i="1" r="BA95"/>
  <c r="BA94"/>
  <c r="W30"/>
  <c i="2" r="F36"/>
  <c i="1" r="BC95"/>
  <c r="BC94"/>
  <c r="W32"/>
  <c i="2" l="1" r="P127"/>
  <c i="1" r="AU95"/>
  <c i="2" r="R212"/>
  <c r="T127"/>
  <c r="BK212"/>
  <c r="J212"/>
  <c r="J104"/>
  <c r="R127"/>
  <c r="BK171"/>
  <c r="J171"/>
  <c r="J98"/>
  <c r="J182"/>
  <c r="J102"/>
  <c r="BK127"/>
  <c r="J127"/>
  <c r="J96"/>
  <c r="J213"/>
  <c r="J105"/>
  <c i="1" r="AU94"/>
  <c r="AY94"/>
  <c r="AW94"/>
  <c r="AK30"/>
  <c r="W31"/>
  <c i="2" r="J33"/>
  <c i="1" r="AV95"/>
  <c r="AT95"/>
  <c i="2" r="F33"/>
  <c i="1" r="AZ95"/>
  <c r="AZ94"/>
  <c r="W29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<sst xmlns="http://schemas.openxmlformats.org/spreadsheetml/2006/main">
  <si>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</si>
  <si>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</si>
  <si>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</si>
  <si>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</si>
  <si>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</si>
  <si>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{459e3924-f774-40ee-b9ab-fe591701ae8c}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</si>
  <si>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</si>
  <si>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</si>
  <si>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</si>
  <si>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</si>
  <si>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</si>
  <si>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</si>
  <si>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</si>
  <si>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</si>
  <si>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Soupis_praci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</si>
  <si>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</si>
  <si>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</si>
  <si>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Výmalba podchodu v  km 256,509 žst. Ústí nad Orlicí</t>
  </si>
  <si>
    <t>KSO:</t>
  </si>
  <si>
    <t>CC-CZ:</t>
  </si>
  <si>
    <t>Místo:</t>
  </si>
  <si>
    <t xml:space="preserve"> </t>
  </si>
  <si>
    <t>Datum:</t>
  </si>
  <si>
    <t>18. 6. 2025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</si>
  <si>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</si>
  <si>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</si>
  <si>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</si>
  <si>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</si>
  <si>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</si>
  <si>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</si>
  <si>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</si>
  <si>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</si>
  <si>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</si>
  <si>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</si>
  <si>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</si>
  <si>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</si>
  <si>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</si>
  <si>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</si>
  <si>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</si>
  <si>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</si>
  <si>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</si>
  <si>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</si>
  <si>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</si>
  <si>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</si>
  <si>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</si>
  <si>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</si>
  <si>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</si>
  <si>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</si>
  <si>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</si>
  <si>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</si>
  <si>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</si>
  <si>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</si>
  <si>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</si>
  <si>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</si>
  <si>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</si>
  <si>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</si>
  <si>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</si>
  <si>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</si>
  <si>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</si>
  <si>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</si>
  <si>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</si>
  <si>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</si>
  <si>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</si>
  <si>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</si>
  <si>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</si>
  <si>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</si>
  <si>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</si>
  <si>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</si>
  <si>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</si>
  <si>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</si>
  <si>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</si>
  <si>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</si>
  <si>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</si>
  <si>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</si>
  <si>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</si>
  <si>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</si>
  <si>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</si>
  <si>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</si>
  <si>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Soupis_praci/SO 01</t>
  </si>
  <si>
    <t>Podchod v km 256,509 Ústí nad Orlicí</t>
  </si>
  <si>
    <t>STA</t>
  </si>
  <si>
    <t>1</t>
  </si>
  <si>
    <t>{6af47c01-e9b6-45ec-8179-82e19845575d}</t>
  </si>
  <si>
    <t>2</t>
  </si>
  <si>
    <t>KRYCÍ LIST SOUPISU PRACÍ</t>
  </si>
  <si>
    <t>Objekt:</t>
  </si>
  <si>
    <t>Soupis_praci/SO 01 - Podchod v km 256,509 Ústí nad Orlicí</t>
  </si>
  <si>
    <t>REKAPITULACE ČLENĚNÍ SOUPISU PRACÍ</t>
  </si>
  <si>
    <t>Kód dílu - Popis</t>
  </si>
  <si>
    <t>Cena celkem [CZK]</t>
  </si>
  <si>
    <t>Náklady ze soupisu prací</t>
  </si>
  <si>
    <t>-1</t>
  </si>
  <si>
    <t>9 - Ostatní konstrukce a práce, bourání</t>
  </si>
  <si>
    <t>HSV - Práce a dodávky HSV</t>
  </si>
  <si>
    <t xml:space="preserve">    1 - Zemní práce</t>
  </si>
  <si>
    <t xml:space="preserve">    6 - Úpravy povrchů, podlahy a osazování výplní</t>
  </si>
  <si>
    <t>PSV - Práce a dodávky PSV</t>
  </si>
  <si>
    <t xml:space="preserve">    783 - Dokončovací práce - nátěry</t>
  </si>
  <si>
    <t xml:space="preserve">    784 - Dokončovací práce - malby a tapety</t>
  </si>
  <si>
    <t xml:space="preserve">VRN - Vedlejší rozpočtové náklady </t>
  </si>
  <si>
    <t xml:space="preserve">    VRN1 - Přípravné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</si>
  <si>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</si>
  <si>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</si>
  <si>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</si>
  <si>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</si>
  <si>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</si>
  <si>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</si>
  <si>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</si>
  <si>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</si>
  <si>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</si>
  <si>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</si>
  <si>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</si>
  <si>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</si>
  <si>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</si>
  <si>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</si>
  <si>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</si>
  <si>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9</t>
  </si>
  <si>
    <t>Ostatní konstrukce a práce, bourání</t>
  </si>
  <si>
    <t>ROZPOCET</t>
  </si>
  <si>
    <t>K</t>
  </si>
  <si>
    <t>944611111</t>
  </si>
  <si>
    <t>Montáž ochranné plachty z textilie z umělých vláken</t>
  </si>
  <si>
    <t>m2</t>
  </si>
  <si>
    <t>CS ÚRS 2025 01</t>
  </si>
  <si>
    <t>4</t>
  </si>
  <si>
    <t>572920888</t>
  </si>
  <si>
    <t>PP</t>
  </si>
  <si>
    <t>Montáž ochranné plachty zavěšené na konstrukci lešení z textilie z umělých vláken</t>
  </si>
  <si>
    <t>VV</t>
  </si>
  <si>
    <t>81,74*1,5 "podchod pohled směr Česká Třebová"</t>
  </si>
  <si>
    <t>78,44*1,5 "podchod pohled směr Praha"</t>
  </si>
  <si>
    <t>24,35*1,5+24,35*1,5 "vstupní rampy z města obě strany"</t>
  </si>
  <si>
    <t>2*(21,7*1,5) "nástupiště 1 obě strany"</t>
  </si>
  <si>
    <t>9*1,5 "nástupiště 2 pohled kolej 2"</t>
  </si>
  <si>
    <t>9*1,5 "nástupiště 2 pohled k odjezdu směr Letohrad"</t>
  </si>
  <si>
    <t>5*1,5 "nástupiště 3 pohled na kolejiště"</t>
  </si>
  <si>
    <t>12*1,5 "nástupiště 3 pohledové ukončení hlavního tubusu"</t>
  </si>
  <si>
    <t>Součet</t>
  </si>
  <si>
    <t>944611211</t>
  </si>
  <si>
    <t>Příplatek k ochranné plachtě za první a ZKD den použití</t>
  </si>
  <si>
    <t>639771264</t>
  </si>
  <si>
    <t>Montáž ochranné plachty Příplatek za první a každý další den použití plachty k ceně -1111</t>
  </si>
  <si>
    <t>430,92*15</t>
  </si>
  <si>
    <t>3</t>
  </si>
  <si>
    <t>944611811</t>
  </si>
  <si>
    <t>Demontáž ochranné plachty z textilie z umělých vláken</t>
  </si>
  <si>
    <t>1703064075</t>
  </si>
  <si>
    <t>Demontáž ochranné plachty zavěšené na konstrukci lešení z textilie z umělých vláken</t>
  </si>
  <si>
    <t>952902021</t>
  </si>
  <si>
    <t>Čištění budov zametení hladkých podlah</t>
  </si>
  <si>
    <t>1219165983</t>
  </si>
  <si>
    <t>Čištění budov při provádění oprav a udržovacích prací podlah hladkých zametením</t>
  </si>
  <si>
    <t>48,7*4</t>
  </si>
  <si>
    <t>95,84*4,5</t>
  </si>
  <si>
    <t>13*3,2</t>
  </si>
  <si>
    <t>48*3</t>
  </si>
  <si>
    <t>60*2,2</t>
  </si>
  <si>
    <t>Součet "úklid všech podlah podchodu po výmalbě"</t>
  </si>
  <si>
    <t>5</t>
  </si>
  <si>
    <t>952902031</t>
  </si>
  <si>
    <t>Čištění budov omytí hladkých podlah</t>
  </si>
  <si>
    <t>495520827</t>
  </si>
  <si>
    <t>Čištění budov při provádění oprav a udržovacích prací podlah hladkých omytím</t>
  </si>
  <si>
    <t>6</t>
  </si>
  <si>
    <t>952902041</t>
  </si>
  <si>
    <t>Čištění budov drhnutí hladkých podlah s chemickými prostředky</t>
  </si>
  <si>
    <t>1569326673</t>
  </si>
  <si>
    <t>Čištění budov při provádění oprav a udržovacích prací podlah hladkých drhnutím s chemickými prostředky</t>
  </si>
  <si>
    <t>7</t>
  </si>
  <si>
    <t>952902221</t>
  </si>
  <si>
    <t>Čištění budov zametení schodišť</t>
  </si>
  <si>
    <t>-1603926835</t>
  </si>
  <si>
    <t>Čištění budov při provádění oprav a udržovacích prací schodišť zametením</t>
  </si>
  <si>
    <t>10,5*4,5</t>
  </si>
  <si>
    <t>12,3*3,2</t>
  </si>
  <si>
    <t>12,2*3,2</t>
  </si>
  <si>
    <t>11,2*6,3</t>
  </si>
  <si>
    <t>8*6,3</t>
  </si>
  <si>
    <t>Součet "úklid schodišť po výmalbě"</t>
  </si>
  <si>
    <t>8</t>
  </si>
  <si>
    <t>952902231</t>
  </si>
  <si>
    <t>Čištění budov omytí schodišť</t>
  </si>
  <si>
    <t>-176361272</t>
  </si>
  <si>
    <t>Čištění budov při provádění oprav a udržovacích prací schodišť omytím</t>
  </si>
  <si>
    <t>952902241</t>
  </si>
  <si>
    <t>Čištění budov drhnutí schodišť s chemickými prostředky</t>
  </si>
  <si>
    <t>2121436297</t>
  </si>
  <si>
    <t>Čištění budov při provádění oprav a udržovacích prací schodišť drhnutím s chemickými prostředky</t>
  </si>
  <si>
    <t>10</t>
  </si>
  <si>
    <t>952902321</t>
  </si>
  <si>
    <t>Čištění budov stírání stěn výšky přes 2 m</t>
  </si>
  <si>
    <t>-1025417033</t>
  </si>
  <si>
    <t>Čištění budov při provádění oprav a udržovacích prací stěn stíráním, výšky přes 2m</t>
  </si>
  <si>
    <t>HSV</t>
  </si>
  <si>
    <t>Práce a dodávky HSV</t>
  </si>
  <si>
    <t>Zemní práce</t>
  </si>
  <si>
    <t>11</t>
  </si>
  <si>
    <t>119003211</t>
  </si>
  <si>
    <t>Mobilní plotová zábrana s reflexním pásem výšky do 1,5 m pro zabezpečení výkopu zřízení</t>
  </si>
  <si>
    <t>m</t>
  </si>
  <si>
    <t>1895355536</t>
  </si>
  <si>
    <t>Pomocné konstrukce při zabezpečení výkopu svislé ocelové mobilní oplocení, výšky do 1,5 m panely s reflexními signalizačními pruhy zřízení</t>
  </si>
  <si>
    <t>2*83+2*16+2*5+2*12 "zábrana proti vstupu nepovolaných lidí"</t>
  </si>
  <si>
    <t>119003212</t>
  </si>
  <si>
    <t>Mobilní plotová zábrana s reflexním pásem výšky do 1,5 m pro zabezpečení výkopu odstranění</t>
  </si>
  <si>
    <t>1121461487</t>
  </si>
  <si>
    <t>Pomocné konstrukce při zabezpečení výkopu svislé ocelové mobilní oplocení, výšky do 1,5 m panely s reflexními signalizačními pruhy odstranění</t>
  </si>
  <si>
    <t>Úpravy povrchů, podlahy a osazování výplní</t>
  </si>
  <si>
    <t>13</t>
  </si>
  <si>
    <t>612131121</t>
  </si>
  <si>
    <t>Penetrační disperzní nátěr vnitřních stěn nanášený ručně</t>
  </si>
  <si>
    <t>44508137</t>
  </si>
  <si>
    <t>Podkladní a spojovací vrstva vnitřních omítaných ploch penetrace disperzní nanášená ručně stěn</t>
  </si>
  <si>
    <t>PSV</t>
  </si>
  <si>
    <t>Práce a dodávky PSV</t>
  </si>
  <si>
    <t>783</t>
  </si>
  <si>
    <t>Dokončovací práce - nátěry</t>
  </si>
  <si>
    <t>14</t>
  </si>
  <si>
    <t>783827101R</t>
  </si>
  <si>
    <t>Výmalba betonových ploch pomocí uměleckých ztvárnění</t>
  </si>
  <si>
    <t>16</t>
  </si>
  <si>
    <t>217401432</t>
  </si>
  <si>
    <t>83,74*2,6 "podchod pohled směr Česká Třebová"</t>
  </si>
  <si>
    <t>80,44*2,6 "podchod pohled směr Praha"</t>
  </si>
  <si>
    <t>30,35*2,5+30,35*2,5 "vstupní rampy z města obě strany"</t>
  </si>
  <si>
    <t>2*(26,7*2,7) "nástupiště 1 obě strany"</t>
  </si>
  <si>
    <t>9*2,5 "nástupiště 2 pohled kolej 2"</t>
  </si>
  <si>
    <t>9*2,6 "nástupiště 2 pohled k odjezdu směr Letohrad"</t>
  </si>
  <si>
    <t>5*3 "nástupiště 3 pohled na kolejiště"</t>
  </si>
  <si>
    <t>12*2,5 "nástupiště 3 pohledové ukončení hlavního tubusu"</t>
  </si>
  <si>
    <t>15</t>
  </si>
  <si>
    <t>M</t>
  </si>
  <si>
    <t>58124430</t>
  </si>
  <si>
    <t>hmota nátěrová akrylátová krycí na fasádní povrchy</t>
  </si>
  <si>
    <t>kg</t>
  </si>
  <si>
    <t>-744838422</t>
  </si>
  <si>
    <t>(813,698/5)*1,15 "odstíny barev dle PD + 15% rezerva"</t>
  </si>
  <si>
    <t>784</t>
  </si>
  <si>
    <t>Dokončovací práce - malby a tapety</t>
  </si>
  <si>
    <t>784171001</t>
  </si>
  <si>
    <t>Olepování vnitřních ploch páskou v místnostech v do 3,80 m</t>
  </si>
  <si>
    <t>-294674913</t>
  </si>
  <si>
    <t>Olepování vnitřních ploch (materiál ve specifikaci) včetně pozdějšího odlepení páskou nebo fólií v místnostech výšky do 3,80 m</t>
  </si>
  <si>
    <t>2*83,74+6*2,6"podchod pohled směr Česká Třebová"</t>
  </si>
  <si>
    <t>2*80,44+6*2,6 "podchod pohled směr Praha"</t>
  </si>
  <si>
    <t>2*30,35+2*2,6+2*30,35+2*2,6 "vstupní rampy z města obě strany"</t>
  </si>
  <si>
    <t>2*26,7+2*2,6 "nástupiště 1 obě strany"</t>
  </si>
  <si>
    <t>2*9+2*2,6 "nástupiště 2 pohled kolej 2"</t>
  </si>
  <si>
    <t>2*9+2*2,6 "nástupiště 2 pohled k odjezdu směr Letohrad"</t>
  </si>
  <si>
    <t>2*5+2*3 "nástupiště 3 pohled na kolejiště"</t>
  </si>
  <si>
    <t>2*12+2*2,5 "nástupiště 3 pohledové ukončení hlavního tubusu"</t>
  </si>
  <si>
    <t>17</t>
  </si>
  <si>
    <t>58124833</t>
  </si>
  <si>
    <t>páska pro malířské potřeby maskovací krepová 19mmx50m</t>
  </si>
  <si>
    <t>32</t>
  </si>
  <si>
    <t>-938497518</t>
  </si>
  <si>
    <t>641,36*1,05 'Přepočtené koeficientem množství</t>
  </si>
  <si>
    <t>VRN</t>
  </si>
  <si>
    <t xml:space="preserve">Vedlejší rozpočtové náklady </t>
  </si>
  <si>
    <t>VRN1</t>
  </si>
  <si>
    <t>Přípravné práce</t>
  </si>
  <si>
    <t>18</t>
  </si>
  <si>
    <t>0121030001R</t>
  </si>
  <si>
    <t>Přípravné práce pro výmalbu (obrysování)</t>
  </si>
  <si>
    <t>soubor</t>
  </si>
  <si>
    <t>1024</t>
  </si>
  <si>
    <t>975301446</t>
  </si>
  <si>
    <t>19</t>
  </si>
  <si>
    <t>0121030002R</t>
  </si>
  <si>
    <t>Přípravné práce pro výmalbu (prosvit)</t>
  </si>
  <si>
    <t>379918822</t>
  </si>
  <si>
    <t xml:space="preserve">Přípravné práce pro výmalbu (prosvit)
</t>
  </si>
  <si>
    <t>20</t>
  </si>
  <si>
    <t>0121030003R</t>
  </si>
  <si>
    <t>Dopracování realizovatelných šablon pro prosvit</t>
  </si>
  <si>
    <t>-741238618</t>
  </si>
  <si>
    <t>0121030004R</t>
  </si>
  <si>
    <t>Návrh pro přenesení maleb</t>
  </si>
  <si>
    <t>-2045996743</t>
  </si>
  <si>
    <t>VRN3</t>
  </si>
  <si>
    <t>Zařízení staveniště</t>
  </si>
  <si>
    <t>22</t>
  </si>
  <si>
    <t>030001000</t>
  </si>
  <si>
    <t>-1862133372</t>
  </si>
  <si>
    <t>23</t>
  </si>
  <si>
    <t>034503000</t>
  </si>
  <si>
    <t>Informační tabule na staveništi</t>
  </si>
  <si>
    <t>-1302057793</t>
  </si>
  <si>
    <t>1 " v ceně je zahrnutá montáž, demontáž a nájem tabule"</t>
  </si>
  <si>
    <t>24</t>
  </si>
  <si>
    <t>039002000</t>
  </si>
  <si>
    <t>Zrušení zařízení staveniště</t>
  </si>
  <si>
    <t>1891035553</t>
  </si>
  <si>
    <t>VRN7</t>
  </si>
  <si>
    <t>Provozní vlivy</t>
  </si>
  <si>
    <t>25</t>
  </si>
  <si>
    <t>070001000</t>
  </si>
  <si>
    <t>-1910734296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</si>
</sst>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Soupis_praci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 xml:space="preserve">Výmalba podchodu v  km 256,509 žst. Ústí nad Orlicí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18. 6. 2025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37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'Soupis_praci-SO 01 - Podc...'!J30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'Soupis_praci-SO 01 - Podc...'!P127</f>
        <v>0</v>
      </c>
      <c r="AV95" s="127">
        <f>'Soupis_praci-SO 01 - Podc...'!J33</f>
        <v>0</v>
      </c>
      <c r="AW95" s="127">
        <f>'Soupis_praci-SO 01 - Podc...'!J34</f>
        <v>0</v>
      </c>
      <c r="AX95" s="127">
        <f>'Soupis_praci-SO 01 - Podc...'!J35</f>
        <v>0</v>
      </c>
      <c r="AY95" s="127">
        <f>'Soupis_praci-SO 01 - Podc...'!J36</f>
        <v>0</v>
      </c>
      <c r="AZ95" s="127">
        <f>'Soupis_praci-SO 01 - Podc...'!F33</f>
        <v>0</v>
      </c>
      <c r="BA95" s="127">
        <f>'Soupis_praci-SO 01 - Podc...'!F34</f>
        <v>0</v>
      </c>
      <c r="BB95" s="127">
        <f>'Soupis_praci-SO 01 - Podc...'!F35</f>
        <v>0</v>
      </c>
      <c r="BC95" s="127">
        <f>'Soupis_praci-SO 01 - Podc...'!F36</f>
        <v>0</v>
      </c>
      <c r="BD95" s="129">
        <f>'Soupis_praci-SO 01 - Podc...'!F37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8to3fo8Gkqvo3D8GsQm9sprNbTbC4STtEZWtLsPP+SHCUcScneetlRwdkyizYMPho6N2qZpdU9e8gx+I+kC12A==" hashValue="NI8A54iyNJgZvSXmha3gaF045PPRBxu5MoGsE/upKvIIgYx3N7ROqCUIAQCRQDT6VS4t7KJFj7o/SqXs0gLTm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upis_praci-SO 01 - Pod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83</v>
      </c>
    </row>
    <row r="4" s="1" customFormat="1" ht="24.96" customHeight="1">
      <c r="B4" s="19"/>
      <c r="D4" s="133" t="s">
        <v>84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stavby'!K6</f>
        <v xml:space="preserve">Výmalba podchodu v  km 256,509 žst. Ústí nad Orlicí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37" t="s">
        <v>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18. 6. 2025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5" t="s">
        <v>26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27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29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5" t="s">
        <v>26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31</v>
      </c>
      <c r="E23" s="37"/>
      <c r="F23" s="37"/>
      <c r="G23" s="37"/>
      <c r="H23" s="37"/>
      <c r="I23" s="135" t="s">
        <v>25</v>
      </c>
      <c r="J23" s="138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5" t="s">
        <v>26</v>
      </c>
      <c r="J24" s="138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33</v>
      </c>
      <c r="E30" s="37"/>
      <c r="F30" s="37"/>
      <c r="G30" s="37"/>
      <c r="H30" s="37"/>
      <c r="I30" s="37"/>
      <c r="J30" s="146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35</v>
      </c>
      <c r="G32" s="37"/>
      <c r="H32" s="37"/>
      <c r="I32" s="147" t="s">
        <v>34</v>
      </c>
      <c r="J32" s="14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37</v>
      </c>
      <c r="E33" s="135" t="s">
        <v>38</v>
      </c>
      <c r="F33" s="149">
        <f>ROUND((SUM(BE127:BE232)),  2)</f>
        <v>0</v>
      </c>
      <c r="G33" s="37"/>
      <c r="H33" s="37"/>
      <c r="I33" s="150">
        <v>0.20999999999999999</v>
      </c>
      <c r="J33" s="149">
        <f>ROUND(((SUM(BE127:BE232))*I33),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39</v>
      </c>
      <c r="F34" s="149">
        <f>ROUND((SUM(BF127:BF232)),  2)</f>
        <v>0</v>
      </c>
      <c r="G34" s="37"/>
      <c r="H34" s="37"/>
      <c r="I34" s="150">
        <v>0.12</v>
      </c>
      <c r="J34" s="149">
        <f>ROUND(((SUM(BF127:BF232))*I34),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40</v>
      </c>
      <c r="F35" s="149">
        <f>ROUND((SUM(BG127:BG232)),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41</v>
      </c>
      <c r="F36" s="149">
        <f>ROUND((SUM(BH127:BH232)),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42</v>
      </c>
      <c r="F37" s="149">
        <f>ROUND((SUM(BI127:BI232)),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9" t="str">
        <f>E7</f>
        <v xml:space="preserve">Výmalba podchodu v  km 256,509 žst. Ústí nad Orlicí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Soupis_praci/SO 01 - Podchod v km 256,509 Ústí nad Orlicí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18. 6. 2025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88</v>
      </c>
      <c r="D94" s="171"/>
      <c r="E94" s="171"/>
      <c r="F94" s="171"/>
      <c r="G94" s="171"/>
      <c r="H94" s="171"/>
      <c r="I94" s="171"/>
      <c r="J94" s="172" t="s">
        <v>89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90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91</v>
      </c>
    </row>
    <row r="97" s="9" customFormat="1" ht="24.96" customHeight="1">
      <c r="A97" s="9"/>
      <c r="B97" s="174"/>
      <c r="C97" s="175"/>
      <c r="D97" s="176" t="s">
        <v>92</v>
      </c>
      <c r="E97" s="177"/>
      <c r="F97" s="177"/>
      <c r="G97" s="177"/>
      <c r="H97" s="177"/>
      <c r="I97" s="177"/>
      <c r="J97" s="178">
        <f>J128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4"/>
      <c r="C98" s="175"/>
      <c r="D98" s="176" t="s">
        <v>93</v>
      </c>
      <c r="E98" s="177"/>
      <c r="F98" s="177"/>
      <c r="G98" s="177"/>
      <c r="H98" s="177"/>
      <c r="I98" s="177"/>
      <c r="J98" s="178">
        <f>J171</f>
        <v>0</v>
      </c>
      <c r="K98" s="175"/>
      <c r="L98" s="17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0"/>
      <c r="C99" s="181"/>
      <c r="D99" s="182" t="s">
        <v>94</v>
      </c>
      <c r="E99" s="183"/>
      <c r="F99" s="183"/>
      <c r="G99" s="183"/>
      <c r="H99" s="183"/>
      <c r="I99" s="183"/>
      <c r="J99" s="184">
        <f>J172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95</v>
      </c>
      <c r="E100" s="183"/>
      <c r="F100" s="183"/>
      <c r="G100" s="183"/>
      <c r="H100" s="183"/>
      <c r="I100" s="183"/>
      <c r="J100" s="184">
        <f>J178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4"/>
      <c r="C101" s="175"/>
      <c r="D101" s="176" t="s">
        <v>96</v>
      </c>
      <c r="E101" s="177"/>
      <c r="F101" s="177"/>
      <c r="G101" s="177"/>
      <c r="H101" s="177"/>
      <c r="I101" s="177"/>
      <c r="J101" s="178">
        <f>J181</f>
        <v>0</v>
      </c>
      <c r="K101" s="175"/>
      <c r="L101" s="17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0"/>
      <c r="C102" s="181"/>
      <c r="D102" s="182" t="s">
        <v>97</v>
      </c>
      <c r="E102" s="183"/>
      <c r="F102" s="183"/>
      <c r="G102" s="183"/>
      <c r="H102" s="183"/>
      <c r="I102" s="183"/>
      <c r="J102" s="184">
        <f>J182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0"/>
      <c r="C103" s="181"/>
      <c r="D103" s="182" t="s">
        <v>98</v>
      </c>
      <c r="E103" s="183"/>
      <c r="F103" s="183"/>
      <c r="G103" s="183"/>
      <c r="H103" s="183"/>
      <c r="I103" s="183"/>
      <c r="J103" s="184">
        <f>J197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4"/>
      <c r="C104" s="175"/>
      <c r="D104" s="176" t="s">
        <v>99</v>
      </c>
      <c r="E104" s="177"/>
      <c r="F104" s="177"/>
      <c r="G104" s="177"/>
      <c r="H104" s="177"/>
      <c r="I104" s="177"/>
      <c r="J104" s="178">
        <f>J212</f>
        <v>0</v>
      </c>
      <c r="K104" s="175"/>
      <c r="L104" s="17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0"/>
      <c r="C105" s="181"/>
      <c r="D105" s="182" t="s">
        <v>100</v>
      </c>
      <c r="E105" s="183"/>
      <c r="F105" s="183"/>
      <c r="G105" s="183"/>
      <c r="H105" s="183"/>
      <c r="I105" s="183"/>
      <c r="J105" s="184">
        <f>J213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0"/>
      <c r="C106" s="181"/>
      <c r="D106" s="182" t="s">
        <v>101</v>
      </c>
      <c r="E106" s="183"/>
      <c r="F106" s="183"/>
      <c r="G106" s="183"/>
      <c r="H106" s="183"/>
      <c r="I106" s="183"/>
      <c r="J106" s="184">
        <f>J222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0"/>
      <c r="C107" s="181"/>
      <c r="D107" s="182" t="s">
        <v>102</v>
      </c>
      <c r="E107" s="183"/>
      <c r="F107" s="183"/>
      <c r="G107" s="183"/>
      <c r="H107" s="183"/>
      <c r="I107" s="183"/>
      <c r="J107" s="184">
        <f>J230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103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69" t="str">
        <f>E7</f>
        <v xml:space="preserve">Výmalba podchodu v  km 256,509 žst. Ústí nad Orlicí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85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30" customHeight="1">
      <c r="A119" s="37"/>
      <c r="B119" s="38"/>
      <c r="C119" s="39"/>
      <c r="D119" s="39"/>
      <c r="E119" s="75" t="str">
        <f>E9</f>
        <v>Soupis_praci/SO 01 - Podchod v km 256,509 Ústí nad Orlicí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 xml:space="preserve"> </v>
      </c>
      <c r="G121" s="39"/>
      <c r="H121" s="39"/>
      <c r="I121" s="31" t="s">
        <v>22</v>
      </c>
      <c r="J121" s="78" t="str">
        <f>IF(J12="","",J12)</f>
        <v>18. 6. 2025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 xml:space="preserve"> </v>
      </c>
      <c r="G123" s="39"/>
      <c r="H123" s="39"/>
      <c r="I123" s="31" t="s">
        <v>29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IF(E18="","",E18)</f>
        <v>Vyplň údaj</v>
      </c>
      <c r="G124" s="39"/>
      <c r="H124" s="39"/>
      <c r="I124" s="31" t="s">
        <v>31</v>
      </c>
      <c r="J124" s="35" t="str">
        <f>E24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86"/>
      <c r="B126" s="187"/>
      <c r="C126" s="188" t="s">
        <v>104</v>
      </c>
      <c r="D126" s="189" t="s">
        <v>58</v>
      </c>
      <c r="E126" s="189" t="s">
        <v>54</v>
      </c>
      <c r="F126" s="189" t="s">
        <v>55</v>
      </c>
      <c r="G126" s="189" t="s">
        <v>105</v>
      </c>
      <c r="H126" s="189" t="s">
        <v>106</v>
      </c>
      <c r="I126" s="189" t="s">
        <v>107</v>
      </c>
      <c r="J126" s="189" t="s">
        <v>89</v>
      </c>
      <c r="K126" s="190" t="s">
        <v>108</v>
      </c>
      <c r="L126" s="191"/>
      <c r="M126" s="99" t="s">
        <v>1</v>
      </c>
      <c r="N126" s="100" t="s">
        <v>37</v>
      </c>
      <c r="O126" s="100" t="s">
        <v>109</v>
      </c>
      <c r="P126" s="100" t="s">
        <v>110</v>
      </c>
      <c r="Q126" s="100" t="s">
        <v>111</v>
      </c>
      <c r="R126" s="100" t="s">
        <v>112</v>
      </c>
      <c r="S126" s="100" t="s">
        <v>113</v>
      </c>
      <c r="T126" s="101" t="s">
        <v>114</v>
      </c>
      <c r="U126" s="186"/>
      <c r="V126" s="186"/>
      <c r="W126" s="186"/>
      <c r="X126" s="186"/>
      <c r="Y126" s="186"/>
      <c r="Z126" s="186"/>
      <c r="AA126" s="186"/>
      <c r="AB126" s="186"/>
      <c r="AC126" s="186"/>
      <c r="AD126" s="186"/>
      <c r="AE126" s="186"/>
    </row>
    <row r="127" s="2" customFormat="1" ht="22.8" customHeight="1">
      <c r="A127" s="37"/>
      <c r="B127" s="38"/>
      <c r="C127" s="106" t="s">
        <v>115</v>
      </c>
      <c r="D127" s="39"/>
      <c r="E127" s="39"/>
      <c r="F127" s="39"/>
      <c r="G127" s="39"/>
      <c r="H127" s="39"/>
      <c r="I127" s="39"/>
      <c r="J127" s="192">
        <f>BK127</f>
        <v>0</v>
      </c>
      <c r="K127" s="39"/>
      <c r="L127" s="43"/>
      <c r="M127" s="102"/>
      <c r="N127" s="193"/>
      <c r="O127" s="103"/>
      <c r="P127" s="194">
        <f>P128+P171+P181+P212</f>
        <v>0</v>
      </c>
      <c r="Q127" s="103"/>
      <c r="R127" s="194">
        <f>R128+R171+R181+R212</f>
        <v>0.88719998000000011</v>
      </c>
      <c r="S127" s="103"/>
      <c r="T127" s="195">
        <f>T128+T171+T181+T212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72</v>
      </c>
      <c r="AU127" s="16" t="s">
        <v>91</v>
      </c>
      <c r="BK127" s="196">
        <f>BK128+BK171+BK181+BK212</f>
        <v>0</v>
      </c>
    </row>
    <row r="128" s="12" customFormat="1" ht="25.92" customHeight="1">
      <c r="A128" s="12"/>
      <c r="B128" s="197"/>
      <c r="C128" s="198"/>
      <c r="D128" s="199" t="s">
        <v>72</v>
      </c>
      <c r="E128" s="200" t="s">
        <v>116</v>
      </c>
      <c r="F128" s="200" t="s">
        <v>117</v>
      </c>
      <c r="G128" s="198"/>
      <c r="H128" s="198"/>
      <c r="I128" s="201"/>
      <c r="J128" s="202">
        <f>BK128</f>
        <v>0</v>
      </c>
      <c r="K128" s="198"/>
      <c r="L128" s="203"/>
      <c r="M128" s="204"/>
      <c r="N128" s="205"/>
      <c r="O128" s="205"/>
      <c r="P128" s="206">
        <f>SUM(P129:P170)</f>
        <v>0</v>
      </c>
      <c r="Q128" s="205"/>
      <c r="R128" s="206">
        <f>SUM(R129:R170)</f>
        <v>0.05686326600000001</v>
      </c>
      <c r="S128" s="205"/>
      <c r="T128" s="207">
        <f>SUM(T129:T170)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81</v>
      </c>
      <c r="AT128" s="209" t="s">
        <v>72</v>
      </c>
      <c r="AU128" s="209" t="s">
        <v>73</v>
      </c>
      <c r="AY128" s="208" t="s">
        <v>118</v>
      </c>
      <c r="BK128" s="210">
        <f>SUM(BK129:BK170)</f>
        <v>0</v>
      </c>
    </row>
    <row r="129" s="2" customFormat="1" ht="21.75" customHeight="1">
      <c r="A129" s="37"/>
      <c r="B129" s="38"/>
      <c r="C129" s="211" t="s">
        <v>81</v>
      </c>
      <c r="D129" s="211" t="s">
        <v>119</v>
      </c>
      <c r="E129" s="212" t="s">
        <v>120</v>
      </c>
      <c r="F129" s="213" t="s">
        <v>121</v>
      </c>
      <c r="G129" s="214" t="s">
        <v>122</v>
      </c>
      <c r="H129" s="215">
        <v>430.92000000000002</v>
      </c>
      <c r="I129" s="216"/>
      <c r="J129" s="217">
        <f>ROUND(I129*H129,2)</f>
        <v>0</v>
      </c>
      <c r="K129" s="213" t="s">
        <v>123</v>
      </c>
      <c r="L129" s="43"/>
      <c r="M129" s="218" t="s">
        <v>1</v>
      </c>
      <c r="N129" s="219" t="s">
        <v>38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124</v>
      </c>
      <c r="AT129" s="222" t="s">
        <v>119</v>
      </c>
      <c r="AU129" s="222" t="s">
        <v>81</v>
      </c>
      <c r="AY129" s="16" t="s">
        <v>118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81</v>
      </c>
      <c r="BK129" s="223">
        <f>ROUND(I129*H129,2)</f>
        <v>0</v>
      </c>
      <c r="BL129" s="16" t="s">
        <v>124</v>
      </c>
      <c r="BM129" s="222" t="s">
        <v>125</v>
      </c>
    </row>
    <row r="130" s="2" customFormat="1">
      <c r="A130" s="37"/>
      <c r="B130" s="38"/>
      <c r="C130" s="39"/>
      <c r="D130" s="224" t="s">
        <v>126</v>
      </c>
      <c r="E130" s="39"/>
      <c r="F130" s="225" t="s">
        <v>127</v>
      </c>
      <c r="G130" s="39"/>
      <c r="H130" s="39"/>
      <c r="I130" s="226"/>
      <c r="J130" s="39"/>
      <c r="K130" s="39"/>
      <c r="L130" s="43"/>
      <c r="M130" s="227"/>
      <c r="N130" s="22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126</v>
      </c>
      <c r="AU130" s="16" t="s">
        <v>81</v>
      </c>
    </row>
    <row r="131" s="13" customFormat="1">
      <c r="A131" s="13"/>
      <c r="B131" s="229"/>
      <c r="C131" s="230"/>
      <c r="D131" s="224" t="s">
        <v>128</v>
      </c>
      <c r="E131" s="231" t="s">
        <v>1</v>
      </c>
      <c r="F131" s="232" t="s">
        <v>129</v>
      </c>
      <c r="G131" s="230"/>
      <c r="H131" s="233">
        <v>122.61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128</v>
      </c>
      <c r="AU131" s="239" t="s">
        <v>81</v>
      </c>
      <c r="AV131" s="13" t="s">
        <v>83</v>
      </c>
      <c r="AW131" s="13" t="s">
        <v>30</v>
      </c>
      <c r="AX131" s="13" t="s">
        <v>73</v>
      </c>
      <c r="AY131" s="239" t="s">
        <v>118</v>
      </c>
    </row>
    <row r="132" s="13" customFormat="1">
      <c r="A132" s="13"/>
      <c r="B132" s="229"/>
      <c r="C132" s="230"/>
      <c r="D132" s="224" t="s">
        <v>128</v>
      </c>
      <c r="E132" s="231" t="s">
        <v>1</v>
      </c>
      <c r="F132" s="232" t="s">
        <v>130</v>
      </c>
      <c r="G132" s="230"/>
      <c r="H132" s="233">
        <v>117.66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128</v>
      </c>
      <c r="AU132" s="239" t="s">
        <v>81</v>
      </c>
      <c r="AV132" s="13" t="s">
        <v>83</v>
      </c>
      <c r="AW132" s="13" t="s">
        <v>30</v>
      </c>
      <c r="AX132" s="13" t="s">
        <v>73</v>
      </c>
      <c r="AY132" s="239" t="s">
        <v>118</v>
      </c>
    </row>
    <row r="133" s="13" customFormat="1">
      <c r="A133" s="13"/>
      <c r="B133" s="229"/>
      <c r="C133" s="230"/>
      <c r="D133" s="224" t="s">
        <v>128</v>
      </c>
      <c r="E133" s="231" t="s">
        <v>1</v>
      </c>
      <c r="F133" s="232" t="s">
        <v>131</v>
      </c>
      <c r="G133" s="230"/>
      <c r="H133" s="233">
        <v>73.049999999999997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128</v>
      </c>
      <c r="AU133" s="239" t="s">
        <v>81</v>
      </c>
      <c r="AV133" s="13" t="s">
        <v>83</v>
      </c>
      <c r="AW133" s="13" t="s">
        <v>30</v>
      </c>
      <c r="AX133" s="13" t="s">
        <v>73</v>
      </c>
      <c r="AY133" s="239" t="s">
        <v>118</v>
      </c>
    </row>
    <row r="134" s="13" customFormat="1">
      <c r="A134" s="13"/>
      <c r="B134" s="229"/>
      <c r="C134" s="230"/>
      <c r="D134" s="224" t="s">
        <v>128</v>
      </c>
      <c r="E134" s="231" t="s">
        <v>1</v>
      </c>
      <c r="F134" s="232" t="s">
        <v>132</v>
      </c>
      <c r="G134" s="230"/>
      <c r="H134" s="233">
        <v>65.099999999999994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128</v>
      </c>
      <c r="AU134" s="239" t="s">
        <v>81</v>
      </c>
      <c r="AV134" s="13" t="s">
        <v>83</v>
      </c>
      <c r="AW134" s="13" t="s">
        <v>30</v>
      </c>
      <c r="AX134" s="13" t="s">
        <v>73</v>
      </c>
      <c r="AY134" s="239" t="s">
        <v>118</v>
      </c>
    </row>
    <row r="135" s="13" customFormat="1">
      <c r="A135" s="13"/>
      <c r="B135" s="229"/>
      <c r="C135" s="230"/>
      <c r="D135" s="224" t="s">
        <v>128</v>
      </c>
      <c r="E135" s="231" t="s">
        <v>1</v>
      </c>
      <c r="F135" s="232" t="s">
        <v>133</v>
      </c>
      <c r="G135" s="230"/>
      <c r="H135" s="233">
        <v>13.5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128</v>
      </c>
      <c r="AU135" s="239" t="s">
        <v>81</v>
      </c>
      <c r="AV135" s="13" t="s">
        <v>83</v>
      </c>
      <c r="AW135" s="13" t="s">
        <v>30</v>
      </c>
      <c r="AX135" s="13" t="s">
        <v>73</v>
      </c>
      <c r="AY135" s="239" t="s">
        <v>118</v>
      </c>
    </row>
    <row r="136" s="13" customFormat="1">
      <c r="A136" s="13"/>
      <c r="B136" s="229"/>
      <c r="C136" s="230"/>
      <c r="D136" s="224" t="s">
        <v>128</v>
      </c>
      <c r="E136" s="231" t="s">
        <v>1</v>
      </c>
      <c r="F136" s="232" t="s">
        <v>134</v>
      </c>
      <c r="G136" s="230"/>
      <c r="H136" s="233">
        <v>13.5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128</v>
      </c>
      <c r="AU136" s="239" t="s">
        <v>81</v>
      </c>
      <c r="AV136" s="13" t="s">
        <v>83</v>
      </c>
      <c r="AW136" s="13" t="s">
        <v>30</v>
      </c>
      <c r="AX136" s="13" t="s">
        <v>73</v>
      </c>
      <c r="AY136" s="239" t="s">
        <v>118</v>
      </c>
    </row>
    <row r="137" s="13" customFormat="1">
      <c r="A137" s="13"/>
      <c r="B137" s="229"/>
      <c r="C137" s="230"/>
      <c r="D137" s="224" t="s">
        <v>128</v>
      </c>
      <c r="E137" s="231" t="s">
        <v>1</v>
      </c>
      <c r="F137" s="232" t="s">
        <v>135</v>
      </c>
      <c r="G137" s="230"/>
      <c r="H137" s="233">
        <v>7.5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128</v>
      </c>
      <c r="AU137" s="239" t="s">
        <v>81</v>
      </c>
      <c r="AV137" s="13" t="s">
        <v>83</v>
      </c>
      <c r="AW137" s="13" t="s">
        <v>30</v>
      </c>
      <c r="AX137" s="13" t="s">
        <v>73</v>
      </c>
      <c r="AY137" s="239" t="s">
        <v>118</v>
      </c>
    </row>
    <row r="138" s="13" customFormat="1">
      <c r="A138" s="13"/>
      <c r="B138" s="229"/>
      <c r="C138" s="230"/>
      <c r="D138" s="224" t="s">
        <v>128</v>
      </c>
      <c r="E138" s="231" t="s">
        <v>1</v>
      </c>
      <c r="F138" s="232" t="s">
        <v>136</v>
      </c>
      <c r="G138" s="230"/>
      <c r="H138" s="233">
        <v>18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128</v>
      </c>
      <c r="AU138" s="239" t="s">
        <v>81</v>
      </c>
      <c r="AV138" s="13" t="s">
        <v>83</v>
      </c>
      <c r="AW138" s="13" t="s">
        <v>30</v>
      </c>
      <c r="AX138" s="13" t="s">
        <v>73</v>
      </c>
      <c r="AY138" s="239" t="s">
        <v>118</v>
      </c>
    </row>
    <row r="139" s="14" customFormat="1">
      <c r="A139" s="14"/>
      <c r="B139" s="240"/>
      <c r="C139" s="241"/>
      <c r="D139" s="224" t="s">
        <v>128</v>
      </c>
      <c r="E139" s="242" t="s">
        <v>1</v>
      </c>
      <c r="F139" s="243" t="s">
        <v>137</v>
      </c>
      <c r="G139" s="241"/>
      <c r="H139" s="244">
        <v>430.91999999999996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128</v>
      </c>
      <c r="AU139" s="250" t="s">
        <v>81</v>
      </c>
      <c r="AV139" s="14" t="s">
        <v>124</v>
      </c>
      <c r="AW139" s="14" t="s">
        <v>30</v>
      </c>
      <c r="AX139" s="14" t="s">
        <v>81</v>
      </c>
      <c r="AY139" s="250" t="s">
        <v>118</v>
      </c>
    </row>
    <row r="140" s="2" customFormat="1" ht="21.75" customHeight="1">
      <c r="A140" s="37"/>
      <c r="B140" s="38"/>
      <c r="C140" s="211" t="s">
        <v>83</v>
      </c>
      <c r="D140" s="211" t="s">
        <v>119</v>
      </c>
      <c r="E140" s="212" t="s">
        <v>138</v>
      </c>
      <c r="F140" s="213" t="s">
        <v>139</v>
      </c>
      <c r="G140" s="214" t="s">
        <v>122</v>
      </c>
      <c r="H140" s="215">
        <v>6463.8000000000002</v>
      </c>
      <c r="I140" s="216"/>
      <c r="J140" s="217">
        <f>ROUND(I140*H140,2)</f>
        <v>0</v>
      </c>
      <c r="K140" s="213" t="s">
        <v>123</v>
      </c>
      <c r="L140" s="43"/>
      <c r="M140" s="218" t="s">
        <v>1</v>
      </c>
      <c r="N140" s="219" t="s">
        <v>38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124</v>
      </c>
      <c r="AT140" s="222" t="s">
        <v>119</v>
      </c>
      <c r="AU140" s="222" t="s">
        <v>81</v>
      </c>
      <c r="AY140" s="16" t="s">
        <v>118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81</v>
      </c>
      <c r="BK140" s="223">
        <f>ROUND(I140*H140,2)</f>
        <v>0</v>
      </c>
      <c r="BL140" s="16" t="s">
        <v>124</v>
      </c>
      <c r="BM140" s="222" t="s">
        <v>140</v>
      </c>
    </row>
    <row r="141" s="2" customFormat="1">
      <c r="A141" s="37"/>
      <c r="B141" s="38"/>
      <c r="C141" s="39"/>
      <c r="D141" s="224" t="s">
        <v>126</v>
      </c>
      <c r="E141" s="39"/>
      <c r="F141" s="225" t="s">
        <v>141</v>
      </c>
      <c r="G141" s="39"/>
      <c r="H141" s="39"/>
      <c r="I141" s="226"/>
      <c r="J141" s="39"/>
      <c r="K141" s="39"/>
      <c r="L141" s="43"/>
      <c r="M141" s="227"/>
      <c r="N141" s="228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126</v>
      </c>
      <c r="AU141" s="16" t="s">
        <v>81</v>
      </c>
    </row>
    <row r="142" s="13" customFormat="1">
      <c r="A142" s="13"/>
      <c r="B142" s="229"/>
      <c r="C142" s="230"/>
      <c r="D142" s="224" t="s">
        <v>128</v>
      </c>
      <c r="E142" s="231" t="s">
        <v>1</v>
      </c>
      <c r="F142" s="232" t="s">
        <v>142</v>
      </c>
      <c r="G142" s="230"/>
      <c r="H142" s="233">
        <v>6463.8000000000002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128</v>
      </c>
      <c r="AU142" s="239" t="s">
        <v>81</v>
      </c>
      <c r="AV142" s="13" t="s">
        <v>83</v>
      </c>
      <c r="AW142" s="13" t="s">
        <v>30</v>
      </c>
      <c r="AX142" s="13" t="s">
        <v>81</v>
      </c>
      <c r="AY142" s="239" t="s">
        <v>118</v>
      </c>
    </row>
    <row r="143" s="2" customFormat="1" ht="21.75" customHeight="1">
      <c r="A143" s="37"/>
      <c r="B143" s="38"/>
      <c r="C143" s="211" t="s">
        <v>143</v>
      </c>
      <c r="D143" s="211" t="s">
        <v>119</v>
      </c>
      <c r="E143" s="212" t="s">
        <v>144</v>
      </c>
      <c r="F143" s="213" t="s">
        <v>145</v>
      </c>
      <c r="G143" s="214" t="s">
        <v>122</v>
      </c>
      <c r="H143" s="215">
        <v>430.92000000000002</v>
      </c>
      <c r="I143" s="216"/>
      <c r="J143" s="217">
        <f>ROUND(I143*H143,2)</f>
        <v>0</v>
      </c>
      <c r="K143" s="213" t="s">
        <v>123</v>
      </c>
      <c r="L143" s="43"/>
      <c r="M143" s="218" t="s">
        <v>1</v>
      </c>
      <c r="N143" s="219" t="s">
        <v>38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124</v>
      </c>
      <c r="AT143" s="222" t="s">
        <v>119</v>
      </c>
      <c r="AU143" s="222" t="s">
        <v>81</v>
      </c>
      <c r="AY143" s="16" t="s">
        <v>118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81</v>
      </c>
      <c r="BK143" s="223">
        <f>ROUND(I143*H143,2)</f>
        <v>0</v>
      </c>
      <c r="BL143" s="16" t="s">
        <v>124</v>
      </c>
      <c r="BM143" s="222" t="s">
        <v>146</v>
      </c>
    </row>
    <row r="144" s="2" customFormat="1">
      <c r="A144" s="37"/>
      <c r="B144" s="38"/>
      <c r="C144" s="39"/>
      <c r="D144" s="224" t="s">
        <v>126</v>
      </c>
      <c r="E144" s="39"/>
      <c r="F144" s="225" t="s">
        <v>147</v>
      </c>
      <c r="G144" s="39"/>
      <c r="H144" s="39"/>
      <c r="I144" s="226"/>
      <c r="J144" s="39"/>
      <c r="K144" s="39"/>
      <c r="L144" s="43"/>
      <c r="M144" s="227"/>
      <c r="N144" s="22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126</v>
      </c>
      <c r="AU144" s="16" t="s">
        <v>81</v>
      </c>
    </row>
    <row r="145" s="2" customFormat="1" ht="16.5" customHeight="1">
      <c r="A145" s="37"/>
      <c r="B145" s="38"/>
      <c r="C145" s="211" t="s">
        <v>124</v>
      </c>
      <c r="D145" s="211" t="s">
        <v>119</v>
      </c>
      <c r="E145" s="212" t="s">
        <v>148</v>
      </c>
      <c r="F145" s="213" t="s">
        <v>149</v>
      </c>
      <c r="G145" s="214" t="s">
        <v>122</v>
      </c>
      <c r="H145" s="215">
        <v>943.67999999999995</v>
      </c>
      <c r="I145" s="216"/>
      <c r="J145" s="217">
        <f>ROUND(I145*H145,2)</f>
        <v>0</v>
      </c>
      <c r="K145" s="213" t="s">
        <v>123</v>
      </c>
      <c r="L145" s="43"/>
      <c r="M145" s="218" t="s">
        <v>1</v>
      </c>
      <c r="N145" s="219" t="s">
        <v>38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124</v>
      </c>
      <c r="AT145" s="222" t="s">
        <v>119</v>
      </c>
      <c r="AU145" s="222" t="s">
        <v>81</v>
      </c>
      <c r="AY145" s="16" t="s">
        <v>118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81</v>
      </c>
      <c r="BK145" s="223">
        <f>ROUND(I145*H145,2)</f>
        <v>0</v>
      </c>
      <c r="BL145" s="16" t="s">
        <v>124</v>
      </c>
      <c r="BM145" s="222" t="s">
        <v>150</v>
      </c>
    </row>
    <row r="146" s="2" customFormat="1">
      <c r="A146" s="37"/>
      <c r="B146" s="38"/>
      <c r="C146" s="39"/>
      <c r="D146" s="224" t="s">
        <v>126</v>
      </c>
      <c r="E146" s="39"/>
      <c r="F146" s="225" t="s">
        <v>151</v>
      </c>
      <c r="G146" s="39"/>
      <c r="H146" s="39"/>
      <c r="I146" s="226"/>
      <c r="J146" s="39"/>
      <c r="K146" s="39"/>
      <c r="L146" s="43"/>
      <c r="M146" s="227"/>
      <c r="N146" s="228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126</v>
      </c>
      <c r="AU146" s="16" t="s">
        <v>81</v>
      </c>
    </row>
    <row r="147" s="13" customFormat="1">
      <c r="A147" s="13"/>
      <c r="B147" s="229"/>
      <c r="C147" s="230"/>
      <c r="D147" s="224" t="s">
        <v>128</v>
      </c>
      <c r="E147" s="231" t="s">
        <v>1</v>
      </c>
      <c r="F147" s="232" t="s">
        <v>152</v>
      </c>
      <c r="G147" s="230"/>
      <c r="H147" s="233">
        <v>194.80000000000001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128</v>
      </c>
      <c r="AU147" s="239" t="s">
        <v>81</v>
      </c>
      <c r="AV147" s="13" t="s">
        <v>83</v>
      </c>
      <c r="AW147" s="13" t="s">
        <v>30</v>
      </c>
      <c r="AX147" s="13" t="s">
        <v>73</v>
      </c>
      <c r="AY147" s="239" t="s">
        <v>118</v>
      </c>
    </row>
    <row r="148" s="13" customFormat="1">
      <c r="A148" s="13"/>
      <c r="B148" s="229"/>
      <c r="C148" s="230"/>
      <c r="D148" s="224" t="s">
        <v>128</v>
      </c>
      <c r="E148" s="231" t="s">
        <v>1</v>
      </c>
      <c r="F148" s="232" t="s">
        <v>153</v>
      </c>
      <c r="G148" s="230"/>
      <c r="H148" s="233">
        <v>431.27999999999997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128</v>
      </c>
      <c r="AU148" s="239" t="s">
        <v>81</v>
      </c>
      <c r="AV148" s="13" t="s">
        <v>83</v>
      </c>
      <c r="AW148" s="13" t="s">
        <v>30</v>
      </c>
      <c r="AX148" s="13" t="s">
        <v>73</v>
      </c>
      <c r="AY148" s="239" t="s">
        <v>118</v>
      </c>
    </row>
    <row r="149" s="13" customFormat="1">
      <c r="A149" s="13"/>
      <c r="B149" s="229"/>
      <c r="C149" s="230"/>
      <c r="D149" s="224" t="s">
        <v>128</v>
      </c>
      <c r="E149" s="231" t="s">
        <v>1</v>
      </c>
      <c r="F149" s="232" t="s">
        <v>154</v>
      </c>
      <c r="G149" s="230"/>
      <c r="H149" s="233">
        <v>41.600000000000001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128</v>
      </c>
      <c r="AU149" s="239" t="s">
        <v>81</v>
      </c>
      <c r="AV149" s="13" t="s">
        <v>83</v>
      </c>
      <c r="AW149" s="13" t="s">
        <v>30</v>
      </c>
      <c r="AX149" s="13" t="s">
        <v>73</v>
      </c>
      <c r="AY149" s="239" t="s">
        <v>118</v>
      </c>
    </row>
    <row r="150" s="13" customFormat="1">
      <c r="A150" s="13"/>
      <c r="B150" s="229"/>
      <c r="C150" s="230"/>
      <c r="D150" s="224" t="s">
        <v>128</v>
      </c>
      <c r="E150" s="231" t="s">
        <v>1</v>
      </c>
      <c r="F150" s="232" t="s">
        <v>155</v>
      </c>
      <c r="G150" s="230"/>
      <c r="H150" s="233">
        <v>144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128</v>
      </c>
      <c r="AU150" s="239" t="s">
        <v>81</v>
      </c>
      <c r="AV150" s="13" t="s">
        <v>83</v>
      </c>
      <c r="AW150" s="13" t="s">
        <v>30</v>
      </c>
      <c r="AX150" s="13" t="s">
        <v>73</v>
      </c>
      <c r="AY150" s="239" t="s">
        <v>118</v>
      </c>
    </row>
    <row r="151" s="13" customFormat="1">
      <c r="A151" s="13"/>
      <c r="B151" s="229"/>
      <c r="C151" s="230"/>
      <c r="D151" s="224" t="s">
        <v>128</v>
      </c>
      <c r="E151" s="231" t="s">
        <v>1</v>
      </c>
      <c r="F151" s="232" t="s">
        <v>156</v>
      </c>
      <c r="G151" s="230"/>
      <c r="H151" s="233">
        <v>132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128</v>
      </c>
      <c r="AU151" s="239" t="s">
        <v>81</v>
      </c>
      <c r="AV151" s="13" t="s">
        <v>83</v>
      </c>
      <c r="AW151" s="13" t="s">
        <v>30</v>
      </c>
      <c r="AX151" s="13" t="s">
        <v>73</v>
      </c>
      <c r="AY151" s="239" t="s">
        <v>118</v>
      </c>
    </row>
    <row r="152" s="14" customFormat="1">
      <c r="A152" s="14"/>
      <c r="B152" s="240"/>
      <c r="C152" s="241"/>
      <c r="D152" s="224" t="s">
        <v>128</v>
      </c>
      <c r="E152" s="242" t="s">
        <v>1</v>
      </c>
      <c r="F152" s="243" t="s">
        <v>157</v>
      </c>
      <c r="G152" s="241"/>
      <c r="H152" s="244">
        <v>943.67999999999995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128</v>
      </c>
      <c r="AU152" s="250" t="s">
        <v>81</v>
      </c>
      <c r="AV152" s="14" t="s">
        <v>124</v>
      </c>
      <c r="AW152" s="14" t="s">
        <v>30</v>
      </c>
      <c r="AX152" s="14" t="s">
        <v>81</v>
      </c>
      <c r="AY152" s="250" t="s">
        <v>118</v>
      </c>
    </row>
    <row r="153" s="2" customFormat="1" ht="16.5" customHeight="1">
      <c r="A153" s="37"/>
      <c r="B153" s="38"/>
      <c r="C153" s="211" t="s">
        <v>158</v>
      </c>
      <c r="D153" s="211" t="s">
        <v>119</v>
      </c>
      <c r="E153" s="212" t="s">
        <v>159</v>
      </c>
      <c r="F153" s="213" t="s">
        <v>160</v>
      </c>
      <c r="G153" s="214" t="s">
        <v>122</v>
      </c>
      <c r="H153" s="215">
        <v>943.67999999999995</v>
      </c>
      <c r="I153" s="216"/>
      <c r="J153" s="217">
        <f>ROUND(I153*H153,2)</f>
        <v>0</v>
      </c>
      <c r="K153" s="213" t="s">
        <v>123</v>
      </c>
      <c r="L153" s="43"/>
      <c r="M153" s="218" t="s">
        <v>1</v>
      </c>
      <c r="N153" s="219" t="s">
        <v>38</v>
      </c>
      <c r="O153" s="90"/>
      <c r="P153" s="220">
        <f>O153*H153</f>
        <v>0</v>
      </c>
      <c r="Q153" s="220">
        <v>6.2500000000000003E-06</v>
      </c>
      <c r="R153" s="220">
        <f>Q153*H153</f>
        <v>0.0058979999999999996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124</v>
      </c>
      <c r="AT153" s="222" t="s">
        <v>119</v>
      </c>
      <c r="AU153" s="222" t="s">
        <v>81</v>
      </c>
      <c r="AY153" s="16" t="s">
        <v>118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81</v>
      </c>
      <c r="BK153" s="223">
        <f>ROUND(I153*H153,2)</f>
        <v>0</v>
      </c>
      <c r="BL153" s="16" t="s">
        <v>124</v>
      </c>
      <c r="BM153" s="222" t="s">
        <v>161</v>
      </c>
    </row>
    <row r="154" s="2" customFormat="1">
      <c r="A154" s="37"/>
      <c r="B154" s="38"/>
      <c r="C154" s="39"/>
      <c r="D154" s="224" t="s">
        <v>126</v>
      </c>
      <c r="E154" s="39"/>
      <c r="F154" s="225" t="s">
        <v>162</v>
      </c>
      <c r="G154" s="39"/>
      <c r="H154" s="39"/>
      <c r="I154" s="226"/>
      <c r="J154" s="39"/>
      <c r="K154" s="39"/>
      <c r="L154" s="43"/>
      <c r="M154" s="227"/>
      <c r="N154" s="228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126</v>
      </c>
      <c r="AU154" s="16" t="s">
        <v>81</v>
      </c>
    </row>
    <row r="155" s="2" customFormat="1" ht="24.15" customHeight="1">
      <c r="A155" s="37"/>
      <c r="B155" s="38"/>
      <c r="C155" s="211" t="s">
        <v>163</v>
      </c>
      <c r="D155" s="211" t="s">
        <v>119</v>
      </c>
      <c r="E155" s="212" t="s">
        <v>164</v>
      </c>
      <c r="F155" s="213" t="s">
        <v>165</v>
      </c>
      <c r="G155" s="214" t="s">
        <v>122</v>
      </c>
      <c r="H155" s="215">
        <v>943.67999999999995</v>
      </c>
      <c r="I155" s="216"/>
      <c r="J155" s="217">
        <f>ROUND(I155*H155,2)</f>
        <v>0</v>
      </c>
      <c r="K155" s="213" t="s">
        <v>123</v>
      </c>
      <c r="L155" s="43"/>
      <c r="M155" s="218" t="s">
        <v>1</v>
      </c>
      <c r="N155" s="219" t="s">
        <v>38</v>
      </c>
      <c r="O155" s="90"/>
      <c r="P155" s="220">
        <f>O155*H155</f>
        <v>0</v>
      </c>
      <c r="Q155" s="220">
        <v>4.0000000000000003E-05</v>
      </c>
      <c r="R155" s="220">
        <f>Q155*H155</f>
        <v>0.037747200000000002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124</v>
      </c>
      <c r="AT155" s="222" t="s">
        <v>119</v>
      </c>
      <c r="AU155" s="222" t="s">
        <v>81</v>
      </c>
      <c r="AY155" s="16" t="s">
        <v>118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81</v>
      </c>
      <c r="BK155" s="223">
        <f>ROUND(I155*H155,2)</f>
        <v>0</v>
      </c>
      <c r="BL155" s="16" t="s">
        <v>124</v>
      </c>
      <c r="BM155" s="222" t="s">
        <v>166</v>
      </c>
    </row>
    <row r="156" s="2" customFormat="1">
      <c r="A156" s="37"/>
      <c r="B156" s="38"/>
      <c r="C156" s="39"/>
      <c r="D156" s="224" t="s">
        <v>126</v>
      </c>
      <c r="E156" s="39"/>
      <c r="F156" s="225" t="s">
        <v>167</v>
      </c>
      <c r="G156" s="39"/>
      <c r="H156" s="39"/>
      <c r="I156" s="226"/>
      <c r="J156" s="39"/>
      <c r="K156" s="39"/>
      <c r="L156" s="43"/>
      <c r="M156" s="227"/>
      <c r="N156" s="22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126</v>
      </c>
      <c r="AU156" s="16" t="s">
        <v>81</v>
      </c>
    </row>
    <row r="157" s="2" customFormat="1" ht="16.5" customHeight="1">
      <c r="A157" s="37"/>
      <c r="B157" s="38"/>
      <c r="C157" s="211" t="s">
        <v>168</v>
      </c>
      <c r="D157" s="211" t="s">
        <v>119</v>
      </c>
      <c r="E157" s="212" t="s">
        <v>169</v>
      </c>
      <c r="F157" s="213" t="s">
        <v>170</v>
      </c>
      <c r="G157" s="214" t="s">
        <v>122</v>
      </c>
      <c r="H157" s="215">
        <v>246.61000000000001</v>
      </c>
      <c r="I157" s="216"/>
      <c r="J157" s="217">
        <f>ROUND(I157*H157,2)</f>
        <v>0</v>
      </c>
      <c r="K157" s="213" t="s">
        <v>123</v>
      </c>
      <c r="L157" s="43"/>
      <c r="M157" s="218" t="s">
        <v>1</v>
      </c>
      <c r="N157" s="219" t="s">
        <v>38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124</v>
      </c>
      <c r="AT157" s="222" t="s">
        <v>119</v>
      </c>
      <c r="AU157" s="222" t="s">
        <v>81</v>
      </c>
      <c r="AY157" s="16" t="s">
        <v>118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81</v>
      </c>
      <c r="BK157" s="223">
        <f>ROUND(I157*H157,2)</f>
        <v>0</v>
      </c>
      <c r="BL157" s="16" t="s">
        <v>124</v>
      </c>
      <c r="BM157" s="222" t="s">
        <v>171</v>
      </c>
    </row>
    <row r="158" s="2" customFormat="1">
      <c r="A158" s="37"/>
      <c r="B158" s="38"/>
      <c r="C158" s="39"/>
      <c r="D158" s="224" t="s">
        <v>126</v>
      </c>
      <c r="E158" s="39"/>
      <c r="F158" s="225" t="s">
        <v>172</v>
      </c>
      <c r="G158" s="39"/>
      <c r="H158" s="39"/>
      <c r="I158" s="226"/>
      <c r="J158" s="39"/>
      <c r="K158" s="39"/>
      <c r="L158" s="43"/>
      <c r="M158" s="227"/>
      <c r="N158" s="228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126</v>
      </c>
      <c r="AU158" s="16" t="s">
        <v>81</v>
      </c>
    </row>
    <row r="159" s="13" customFormat="1">
      <c r="A159" s="13"/>
      <c r="B159" s="229"/>
      <c r="C159" s="230"/>
      <c r="D159" s="224" t="s">
        <v>128</v>
      </c>
      <c r="E159" s="231" t="s">
        <v>1</v>
      </c>
      <c r="F159" s="232" t="s">
        <v>173</v>
      </c>
      <c r="G159" s="230"/>
      <c r="H159" s="233">
        <v>47.25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128</v>
      </c>
      <c r="AU159" s="239" t="s">
        <v>81</v>
      </c>
      <c r="AV159" s="13" t="s">
        <v>83</v>
      </c>
      <c r="AW159" s="13" t="s">
        <v>30</v>
      </c>
      <c r="AX159" s="13" t="s">
        <v>73</v>
      </c>
      <c r="AY159" s="239" t="s">
        <v>118</v>
      </c>
    </row>
    <row r="160" s="13" customFormat="1">
      <c r="A160" s="13"/>
      <c r="B160" s="229"/>
      <c r="C160" s="230"/>
      <c r="D160" s="224" t="s">
        <v>128</v>
      </c>
      <c r="E160" s="231" t="s">
        <v>1</v>
      </c>
      <c r="F160" s="232" t="s">
        <v>174</v>
      </c>
      <c r="G160" s="230"/>
      <c r="H160" s="233">
        <v>39.359999999999999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128</v>
      </c>
      <c r="AU160" s="239" t="s">
        <v>81</v>
      </c>
      <c r="AV160" s="13" t="s">
        <v>83</v>
      </c>
      <c r="AW160" s="13" t="s">
        <v>30</v>
      </c>
      <c r="AX160" s="13" t="s">
        <v>73</v>
      </c>
      <c r="AY160" s="239" t="s">
        <v>118</v>
      </c>
    </row>
    <row r="161" s="13" customFormat="1">
      <c r="A161" s="13"/>
      <c r="B161" s="229"/>
      <c r="C161" s="230"/>
      <c r="D161" s="224" t="s">
        <v>128</v>
      </c>
      <c r="E161" s="231" t="s">
        <v>1</v>
      </c>
      <c r="F161" s="232" t="s">
        <v>175</v>
      </c>
      <c r="G161" s="230"/>
      <c r="H161" s="233">
        <v>39.039999999999999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128</v>
      </c>
      <c r="AU161" s="239" t="s">
        <v>81</v>
      </c>
      <c r="AV161" s="13" t="s">
        <v>83</v>
      </c>
      <c r="AW161" s="13" t="s">
        <v>30</v>
      </c>
      <c r="AX161" s="13" t="s">
        <v>73</v>
      </c>
      <c r="AY161" s="239" t="s">
        <v>118</v>
      </c>
    </row>
    <row r="162" s="13" customFormat="1">
      <c r="A162" s="13"/>
      <c r="B162" s="229"/>
      <c r="C162" s="230"/>
      <c r="D162" s="224" t="s">
        <v>128</v>
      </c>
      <c r="E162" s="231" t="s">
        <v>1</v>
      </c>
      <c r="F162" s="232" t="s">
        <v>176</v>
      </c>
      <c r="G162" s="230"/>
      <c r="H162" s="233">
        <v>70.560000000000002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128</v>
      </c>
      <c r="AU162" s="239" t="s">
        <v>81</v>
      </c>
      <c r="AV162" s="13" t="s">
        <v>83</v>
      </c>
      <c r="AW162" s="13" t="s">
        <v>30</v>
      </c>
      <c r="AX162" s="13" t="s">
        <v>73</v>
      </c>
      <c r="AY162" s="239" t="s">
        <v>118</v>
      </c>
    </row>
    <row r="163" s="13" customFormat="1">
      <c r="A163" s="13"/>
      <c r="B163" s="229"/>
      <c r="C163" s="230"/>
      <c r="D163" s="224" t="s">
        <v>128</v>
      </c>
      <c r="E163" s="231" t="s">
        <v>1</v>
      </c>
      <c r="F163" s="232" t="s">
        <v>177</v>
      </c>
      <c r="G163" s="230"/>
      <c r="H163" s="233">
        <v>50.399999999999999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128</v>
      </c>
      <c r="AU163" s="239" t="s">
        <v>81</v>
      </c>
      <c r="AV163" s="13" t="s">
        <v>83</v>
      </c>
      <c r="AW163" s="13" t="s">
        <v>30</v>
      </c>
      <c r="AX163" s="13" t="s">
        <v>73</v>
      </c>
      <c r="AY163" s="239" t="s">
        <v>118</v>
      </c>
    </row>
    <row r="164" s="14" customFormat="1">
      <c r="A164" s="14"/>
      <c r="B164" s="240"/>
      <c r="C164" s="241"/>
      <c r="D164" s="224" t="s">
        <v>128</v>
      </c>
      <c r="E164" s="242" t="s">
        <v>1</v>
      </c>
      <c r="F164" s="243" t="s">
        <v>178</v>
      </c>
      <c r="G164" s="241"/>
      <c r="H164" s="244">
        <v>246.61000000000001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128</v>
      </c>
      <c r="AU164" s="250" t="s">
        <v>81</v>
      </c>
      <c r="AV164" s="14" t="s">
        <v>124</v>
      </c>
      <c r="AW164" s="14" t="s">
        <v>30</v>
      </c>
      <c r="AX164" s="14" t="s">
        <v>81</v>
      </c>
      <c r="AY164" s="250" t="s">
        <v>118</v>
      </c>
    </row>
    <row r="165" s="2" customFormat="1" ht="16.5" customHeight="1">
      <c r="A165" s="37"/>
      <c r="B165" s="38"/>
      <c r="C165" s="211" t="s">
        <v>179</v>
      </c>
      <c r="D165" s="211" t="s">
        <v>119</v>
      </c>
      <c r="E165" s="212" t="s">
        <v>180</v>
      </c>
      <c r="F165" s="213" t="s">
        <v>181</v>
      </c>
      <c r="G165" s="214" t="s">
        <v>122</v>
      </c>
      <c r="H165" s="215">
        <v>246.61000000000001</v>
      </c>
      <c r="I165" s="216"/>
      <c r="J165" s="217">
        <f>ROUND(I165*H165,2)</f>
        <v>0</v>
      </c>
      <c r="K165" s="213" t="s">
        <v>123</v>
      </c>
      <c r="L165" s="43"/>
      <c r="M165" s="218" t="s">
        <v>1</v>
      </c>
      <c r="N165" s="219" t="s">
        <v>38</v>
      </c>
      <c r="O165" s="90"/>
      <c r="P165" s="220">
        <f>O165*H165</f>
        <v>0</v>
      </c>
      <c r="Q165" s="220">
        <v>6.9999999999999999E-06</v>
      </c>
      <c r="R165" s="220">
        <f>Q165*H165</f>
        <v>0.00172627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124</v>
      </c>
      <c r="AT165" s="222" t="s">
        <v>119</v>
      </c>
      <c r="AU165" s="222" t="s">
        <v>81</v>
      </c>
      <c r="AY165" s="16" t="s">
        <v>118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81</v>
      </c>
      <c r="BK165" s="223">
        <f>ROUND(I165*H165,2)</f>
        <v>0</v>
      </c>
      <c r="BL165" s="16" t="s">
        <v>124</v>
      </c>
      <c r="BM165" s="222" t="s">
        <v>182</v>
      </c>
    </row>
    <row r="166" s="2" customFormat="1">
      <c r="A166" s="37"/>
      <c r="B166" s="38"/>
      <c r="C166" s="39"/>
      <c r="D166" s="224" t="s">
        <v>126</v>
      </c>
      <c r="E166" s="39"/>
      <c r="F166" s="225" t="s">
        <v>183</v>
      </c>
      <c r="G166" s="39"/>
      <c r="H166" s="39"/>
      <c r="I166" s="226"/>
      <c r="J166" s="39"/>
      <c r="K166" s="39"/>
      <c r="L166" s="43"/>
      <c r="M166" s="227"/>
      <c r="N166" s="228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126</v>
      </c>
      <c r="AU166" s="16" t="s">
        <v>81</v>
      </c>
    </row>
    <row r="167" s="2" customFormat="1" ht="24.15" customHeight="1">
      <c r="A167" s="37"/>
      <c r="B167" s="38"/>
      <c r="C167" s="211" t="s">
        <v>116</v>
      </c>
      <c r="D167" s="211" t="s">
        <v>119</v>
      </c>
      <c r="E167" s="212" t="s">
        <v>184</v>
      </c>
      <c r="F167" s="213" t="s">
        <v>185</v>
      </c>
      <c r="G167" s="214" t="s">
        <v>122</v>
      </c>
      <c r="H167" s="215">
        <v>246.61000000000001</v>
      </c>
      <c r="I167" s="216"/>
      <c r="J167" s="217">
        <f>ROUND(I167*H167,2)</f>
        <v>0</v>
      </c>
      <c r="K167" s="213" t="s">
        <v>123</v>
      </c>
      <c r="L167" s="43"/>
      <c r="M167" s="218" t="s">
        <v>1</v>
      </c>
      <c r="N167" s="219" t="s">
        <v>38</v>
      </c>
      <c r="O167" s="90"/>
      <c r="P167" s="220">
        <f>O167*H167</f>
        <v>0</v>
      </c>
      <c r="Q167" s="220">
        <v>4.0000000000000003E-05</v>
      </c>
      <c r="R167" s="220">
        <f>Q167*H167</f>
        <v>0.0098644000000000006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124</v>
      </c>
      <c r="AT167" s="222" t="s">
        <v>119</v>
      </c>
      <c r="AU167" s="222" t="s">
        <v>81</v>
      </c>
      <c r="AY167" s="16" t="s">
        <v>118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81</v>
      </c>
      <c r="BK167" s="223">
        <f>ROUND(I167*H167,2)</f>
        <v>0</v>
      </c>
      <c r="BL167" s="16" t="s">
        <v>124</v>
      </c>
      <c r="BM167" s="222" t="s">
        <v>186</v>
      </c>
    </row>
    <row r="168" s="2" customFormat="1">
      <c r="A168" s="37"/>
      <c r="B168" s="38"/>
      <c r="C168" s="39"/>
      <c r="D168" s="224" t="s">
        <v>126</v>
      </c>
      <c r="E168" s="39"/>
      <c r="F168" s="225" t="s">
        <v>187</v>
      </c>
      <c r="G168" s="39"/>
      <c r="H168" s="39"/>
      <c r="I168" s="226"/>
      <c r="J168" s="39"/>
      <c r="K168" s="39"/>
      <c r="L168" s="43"/>
      <c r="M168" s="227"/>
      <c r="N168" s="228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126</v>
      </c>
      <c r="AU168" s="16" t="s">
        <v>81</v>
      </c>
    </row>
    <row r="169" s="2" customFormat="1" ht="16.5" customHeight="1">
      <c r="A169" s="37"/>
      <c r="B169" s="38"/>
      <c r="C169" s="211" t="s">
        <v>188</v>
      </c>
      <c r="D169" s="211" t="s">
        <v>119</v>
      </c>
      <c r="E169" s="212" t="s">
        <v>189</v>
      </c>
      <c r="F169" s="213" t="s">
        <v>190</v>
      </c>
      <c r="G169" s="214" t="s">
        <v>122</v>
      </c>
      <c r="H169" s="215">
        <v>813.69799999999998</v>
      </c>
      <c r="I169" s="216"/>
      <c r="J169" s="217">
        <f>ROUND(I169*H169,2)</f>
        <v>0</v>
      </c>
      <c r="K169" s="213" t="s">
        <v>123</v>
      </c>
      <c r="L169" s="43"/>
      <c r="M169" s="218" t="s">
        <v>1</v>
      </c>
      <c r="N169" s="219" t="s">
        <v>38</v>
      </c>
      <c r="O169" s="90"/>
      <c r="P169" s="220">
        <f>O169*H169</f>
        <v>0</v>
      </c>
      <c r="Q169" s="220">
        <v>1.9999999999999999E-06</v>
      </c>
      <c r="R169" s="220">
        <f>Q169*H169</f>
        <v>0.0016273959999999999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124</v>
      </c>
      <c r="AT169" s="222" t="s">
        <v>119</v>
      </c>
      <c r="AU169" s="222" t="s">
        <v>81</v>
      </c>
      <c r="AY169" s="16" t="s">
        <v>118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81</v>
      </c>
      <c r="BK169" s="223">
        <f>ROUND(I169*H169,2)</f>
        <v>0</v>
      </c>
      <c r="BL169" s="16" t="s">
        <v>124</v>
      </c>
      <c r="BM169" s="222" t="s">
        <v>191</v>
      </c>
    </row>
    <row r="170" s="2" customFormat="1">
      <c r="A170" s="37"/>
      <c r="B170" s="38"/>
      <c r="C170" s="39"/>
      <c r="D170" s="224" t="s">
        <v>126</v>
      </c>
      <c r="E170" s="39"/>
      <c r="F170" s="225" t="s">
        <v>192</v>
      </c>
      <c r="G170" s="39"/>
      <c r="H170" s="39"/>
      <c r="I170" s="226"/>
      <c r="J170" s="39"/>
      <c r="K170" s="39"/>
      <c r="L170" s="43"/>
      <c r="M170" s="227"/>
      <c r="N170" s="228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126</v>
      </c>
      <c r="AU170" s="16" t="s">
        <v>81</v>
      </c>
    </row>
    <row r="171" s="12" customFormat="1" ht="25.92" customHeight="1">
      <c r="A171" s="12"/>
      <c r="B171" s="197"/>
      <c r="C171" s="198"/>
      <c r="D171" s="199" t="s">
        <v>72</v>
      </c>
      <c r="E171" s="200" t="s">
        <v>193</v>
      </c>
      <c r="F171" s="200" t="s">
        <v>194</v>
      </c>
      <c r="G171" s="198"/>
      <c r="H171" s="198"/>
      <c r="I171" s="201"/>
      <c r="J171" s="202">
        <f>BK171</f>
        <v>0</v>
      </c>
      <c r="K171" s="198"/>
      <c r="L171" s="203"/>
      <c r="M171" s="204"/>
      <c r="N171" s="205"/>
      <c r="O171" s="205"/>
      <c r="P171" s="206">
        <f>P172+P178</f>
        <v>0</v>
      </c>
      <c r="Q171" s="205"/>
      <c r="R171" s="206">
        <f>R172+R178</f>
        <v>0.31119665400000002</v>
      </c>
      <c r="S171" s="205"/>
      <c r="T171" s="207">
        <f>T172+T178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8" t="s">
        <v>81</v>
      </c>
      <c r="AT171" s="209" t="s">
        <v>72</v>
      </c>
      <c r="AU171" s="209" t="s">
        <v>73</v>
      </c>
      <c r="AY171" s="208" t="s">
        <v>118</v>
      </c>
      <c r="BK171" s="210">
        <f>BK172+BK178</f>
        <v>0</v>
      </c>
    </row>
    <row r="172" s="12" customFormat="1" ht="22.8" customHeight="1">
      <c r="A172" s="12"/>
      <c r="B172" s="197"/>
      <c r="C172" s="198"/>
      <c r="D172" s="199" t="s">
        <v>72</v>
      </c>
      <c r="E172" s="251" t="s">
        <v>81</v>
      </c>
      <c r="F172" s="251" t="s">
        <v>195</v>
      </c>
      <c r="G172" s="198"/>
      <c r="H172" s="198"/>
      <c r="I172" s="201"/>
      <c r="J172" s="252">
        <f>BK172</f>
        <v>0</v>
      </c>
      <c r="K172" s="198"/>
      <c r="L172" s="203"/>
      <c r="M172" s="204"/>
      <c r="N172" s="205"/>
      <c r="O172" s="205"/>
      <c r="P172" s="206">
        <f>SUM(P173:P177)</f>
        <v>0</v>
      </c>
      <c r="Q172" s="205"/>
      <c r="R172" s="206">
        <f>SUM(R173:R177)</f>
        <v>0.097194080000000002</v>
      </c>
      <c r="S172" s="205"/>
      <c r="T172" s="207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8" t="s">
        <v>81</v>
      </c>
      <c r="AT172" s="209" t="s">
        <v>72</v>
      </c>
      <c r="AU172" s="209" t="s">
        <v>81</v>
      </c>
      <c r="AY172" s="208" t="s">
        <v>118</v>
      </c>
      <c r="BK172" s="210">
        <f>SUM(BK173:BK177)</f>
        <v>0</v>
      </c>
    </row>
    <row r="173" s="2" customFormat="1" ht="24.15" customHeight="1">
      <c r="A173" s="37"/>
      <c r="B173" s="38"/>
      <c r="C173" s="211" t="s">
        <v>196</v>
      </c>
      <c r="D173" s="211" t="s">
        <v>119</v>
      </c>
      <c r="E173" s="212" t="s">
        <v>197</v>
      </c>
      <c r="F173" s="213" t="s">
        <v>198</v>
      </c>
      <c r="G173" s="214" t="s">
        <v>199</v>
      </c>
      <c r="H173" s="215">
        <v>232</v>
      </c>
      <c r="I173" s="216"/>
      <c r="J173" s="217">
        <f>ROUND(I173*H173,2)</f>
        <v>0</v>
      </c>
      <c r="K173" s="213" t="s">
        <v>123</v>
      </c>
      <c r="L173" s="43"/>
      <c r="M173" s="218" t="s">
        <v>1</v>
      </c>
      <c r="N173" s="219" t="s">
        <v>38</v>
      </c>
      <c r="O173" s="90"/>
      <c r="P173" s="220">
        <f>O173*H173</f>
        <v>0</v>
      </c>
      <c r="Q173" s="220">
        <v>0.00041894000000000002</v>
      </c>
      <c r="R173" s="220">
        <f>Q173*H173</f>
        <v>0.097194080000000002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124</v>
      </c>
      <c r="AT173" s="222" t="s">
        <v>119</v>
      </c>
      <c r="AU173" s="222" t="s">
        <v>83</v>
      </c>
      <c r="AY173" s="16" t="s">
        <v>118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81</v>
      </c>
      <c r="BK173" s="223">
        <f>ROUND(I173*H173,2)</f>
        <v>0</v>
      </c>
      <c r="BL173" s="16" t="s">
        <v>124</v>
      </c>
      <c r="BM173" s="222" t="s">
        <v>200</v>
      </c>
    </row>
    <row r="174" s="2" customFormat="1">
      <c r="A174" s="37"/>
      <c r="B174" s="38"/>
      <c r="C174" s="39"/>
      <c r="D174" s="224" t="s">
        <v>126</v>
      </c>
      <c r="E174" s="39"/>
      <c r="F174" s="225" t="s">
        <v>201</v>
      </c>
      <c r="G174" s="39"/>
      <c r="H174" s="39"/>
      <c r="I174" s="226"/>
      <c r="J174" s="39"/>
      <c r="K174" s="39"/>
      <c r="L174" s="43"/>
      <c r="M174" s="227"/>
      <c r="N174" s="228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126</v>
      </c>
      <c r="AU174" s="16" t="s">
        <v>83</v>
      </c>
    </row>
    <row r="175" s="13" customFormat="1">
      <c r="A175" s="13"/>
      <c r="B175" s="229"/>
      <c r="C175" s="230"/>
      <c r="D175" s="224" t="s">
        <v>128</v>
      </c>
      <c r="E175" s="231" t="s">
        <v>1</v>
      </c>
      <c r="F175" s="232" t="s">
        <v>202</v>
      </c>
      <c r="G175" s="230"/>
      <c r="H175" s="233">
        <v>232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128</v>
      </c>
      <c r="AU175" s="239" t="s">
        <v>83</v>
      </c>
      <c r="AV175" s="13" t="s">
        <v>83</v>
      </c>
      <c r="AW175" s="13" t="s">
        <v>30</v>
      </c>
      <c r="AX175" s="13" t="s">
        <v>81</v>
      </c>
      <c r="AY175" s="239" t="s">
        <v>118</v>
      </c>
    </row>
    <row r="176" s="2" customFormat="1" ht="24.15" customHeight="1">
      <c r="A176" s="37"/>
      <c r="B176" s="38"/>
      <c r="C176" s="211" t="s">
        <v>8</v>
      </c>
      <c r="D176" s="211" t="s">
        <v>119</v>
      </c>
      <c r="E176" s="212" t="s">
        <v>203</v>
      </c>
      <c r="F176" s="213" t="s">
        <v>204</v>
      </c>
      <c r="G176" s="214" t="s">
        <v>199</v>
      </c>
      <c r="H176" s="215">
        <v>232</v>
      </c>
      <c r="I176" s="216"/>
      <c r="J176" s="217">
        <f>ROUND(I176*H176,2)</f>
        <v>0</v>
      </c>
      <c r="K176" s="213" t="s">
        <v>123</v>
      </c>
      <c r="L176" s="43"/>
      <c r="M176" s="218" t="s">
        <v>1</v>
      </c>
      <c r="N176" s="219" t="s">
        <v>38</v>
      </c>
      <c r="O176" s="90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124</v>
      </c>
      <c r="AT176" s="222" t="s">
        <v>119</v>
      </c>
      <c r="AU176" s="222" t="s">
        <v>83</v>
      </c>
      <c r="AY176" s="16" t="s">
        <v>118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81</v>
      </c>
      <c r="BK176" s="223">
        <f>ROUND(I176*H176,2)</f>
        <v>0</v>
      </c>
      <c r="BL176" s="16" t="s">
        <v>124</v>
      </c>
      <c r="BM176" s="222" t="s">
        <v>205</v>
      </c>
    </row>
    <row r="177" s="2" customFormat="1">
      <c r="A177" s="37"/>
      <c r="B177" s="38"/>
      <c r="C177" s="39"/>
      <c r="D177" s="224" t="s">
        <v>126</v>
      </c>
      <c r="E177" s="39"/>
      <c r="F177" s="225" t="s">
        <v>206</v>
      </c>
      <c r="G177" s="39"/>
      <c r="H177" s="39"/>
      <c r="I177" s="226"/>
      <c r="J177" s="39"/>
      <c r="K177" s="39"/>
      <c r="L177" s="43"/>
      <c r="M177" s="227"/>
      <c r="N177" s="228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126</v>
      </c>
      <c r="AU177" s="16" t="s">
        <v>83</v>
      </c>
    </row>
    <row r="178" s="12" customFormat="1" ht="22.8" customHeight="1">
      <c r="A178" s="12"/>
      <c r="B178" s="197"/>
      <c r="C178" s="198"/>
      <c r="D178" s="199" t="s">
        <v>72</v>
      </c>
      <c r="E178" s="251" t="s">
        <v>163</v>
      </c>
      <c r="F178" s="251" t="s">
        <v>207</v>
      </c>
      <c r="G178" s="198"/>
      <c r="H178" s="198"/>
      <c r="I178" s="201"/>
      <c r="J178" s="252">
        <f>BK178</f>
        <v>0</v>
      </c>
      <c r="K178" s="198"/>
      <c r="L178" s="203"/>
      <c r="M178" s="204"/>
      <c r="N178" s="205"/>
      <c r="O178" s="205"/>
      <c r="P178" s="206">
        <f>SUM(P179:P180)</f>
        <v>0</v>
      </c>
      <c r="Q178" s="205"/>
      <c r="R178" s="206">
        <f>SUM(R179:R180)</f>
        <v>0.214002574</v>
      </c>
      <c r="S178" s="205"/>
      <c r="T178" s="207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8" t="s">
        <v>81</v>
      </c>
      <c r="AT178" s="209" t="s">
        <v>72</v>
      </c>
      <c r="AU178" s="209" t="s">
        <v>81</v>
      </c>
      <c r="AY178" s="208" t="s">
        <v>118</v>
      </c>
      <c r="BK178" s="210">
        <f>SUM(BK179:BK180)</f>
        <v>0</v>
      </c>
    </row>
    <row r="179" s="2" customFormat="1" ht="24.15" customHeight="1">
      <c r="A179" s="37"/>
      <c r="B179" s="38"/>
      <c r="C179" s="211" t="s">
        <v>208</v>
      </c>
      <c r="D179" s="211" t="s">
        <v>119</v>
      </c>
      <c r="E179" s="212" t="s">
        <v>209</v>
      </c>
      <c r="F179" s="213" t="s">
        <v>210</v>
      </c>
      <c r="G179" s="214" t="s">
        <v>122</v>
      </c>
      <c r="H179" s="215">
        <v>813.69799999999998</v>
      </c>
      <c r="I179" s="216"/>
      <c r="J179" s="217">
        <f>ROUND(I179*H179,2)</f>
        <v>0</v>
      </c>
      <c r="K179" s="213" t="s">
        <v>123</v>
      </c>
      <c r="L179" s="43"/>
      <c r="M179" s="218" t="s">
        <v>1</v>
      </c>
      <c r="N179" s="219" t="s">
        <v>38</v>
      </c>
      <c r="O179" s="90"/>
      <c r="P179" s="220">
        <f>O179*H179</f>
        <v>0</v>
      </c>
      <c r="Q179" s="220">
        <v>0.000263</v>
      </c>
      <c r="R179" s="220">
        <f>Q179*H179</f>
        <v>0.214002574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124</v>
      </c>
      <c r="AT179" s="222" t="s">
        <v>119</v>
      </c>
      <c r="AU179" s="222" t="s">
        <v>83</v>
      </c>
      <c r="AY179" s="16" t="s">
        <v>118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81</v>
      </c>
      <c r="BK179" s="223">
        <f>ROUND(I179*H179,2)</f>
        <v>0</v>
      </c>
      <c r="BL179" s="16" t="s">
        <v>124</v>
      </c>
      <c r="BM179" s="222" t="s">
        <v>211</v>
      </c>
    </row>
    <row r="180" s="2" customFormat="1">
      <c r="A180" s="37"/>
      <c r="B180" s="38"/>
      <c r="C180" s="39"/>
      <c r="D180" s="224" t="s">
        <v>126</v>
      </c>
      <c r="E180" s="39"/>
      <c r="F180" s="225" t="s">
        <v>212</v>
      </c>
      <c r="G180" s="39"/>
      <c r="H180" s="39"/>
      <c r="I180" s="226"/>
      <c r="J180" s="39"/>
      <c r="K180" s="39"/>
      <c r="L180" s="43"/>
      <c r="M180" s="227"/>
      <c r="N180" s="228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126</v>
      </c>
      <c r="AU180" s="16" t="s">
        <v>83</v>
      </c>
    </row>
    <row r="181" s="12" customFormat="1" ht="25.92" customHeight="1">
      <c r="A181" s="12"/>
      <c r="B181" s="197"/>
      <c r="C181" s="198"/>
      <c r="D181" s="199" t="s">
        <v>72</v>
      </c>
      <c r="E181" s="200" t="s">
        <v>213</v>
      </c>
      <c r="F181" s="200" t="s">
        <v>214</v>
      </c>
      <c r="G181" s="198"/>
      <c r="H181" s="198"/>
      <c r="I181" s="201"/>
      <c r="J181" s="202">
        <f>BK181</f>
        <v>0</v>
      </c>
      <c r="K181" s="198"/>
      <c r="L181" s="203"/>
      <c r="M181" s="204"/>
      <c r="N181" s="205"/>
      <c r="O181" s="205"/>
      <c r="P181" s="206">
        <f>P182+P197</f>
        <v>0</v>
      </c>
      <c r="Q181" s="205"/>
      <c r="R181" s="206">
        <f>R182+R197</f>
        <v>0.51914006000000001</v>
      </c>
      <c r="S181" s="205"/>
      <c r="T181" s="207">
        <f>T182+T197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8" t="s">
        <v>83</v>
      </c>
      <c r="AT181" s="209" t="s">
        <v>72</v>
      </c>
      <c r="AU181" s="209" t="s">
        <v>73</v>
      </c>
      <c r="AY181" s="208" t="s">
        <v>118</v>
      </c>
      <c r="BK181" s="210">
        <f>BK182+BK197</f>
        <v>0</v>
      </c>
    </row>
    <row r="182" s="12" customFormat="1" ht="22.8" customHeight="1">
      <c r="A182" s="12"/>
      <c r="B182" s="197"/>
      <c r="C182" s="198"/>
      <c r="D182" s="199" t="s">
        <v>72</v>
      </c>
      <c r="E182" s="251" t="s">
        <v>215</v>
      </c>
      <c r="F182" s="251" t="s">
        <v>216</v>
      </c>
      <c r="G182" s="198"/>
      <c r="H182" s="198"/>
      <c r="I182" s="201"/>
      <c r="J182" s="252">
        <f>BK182</f>
        <v>0</v>
      </c>
      <c r="K182" s="198"/>
      <c r="L182" s="203"/>
      <c r="M182" s="204"/>
      <c r="N182" s="205"/>
      <c r="O182" s="205"/>
      <c r="P182" s="206">
        <f>SUM(P183:P196)</f>
        <v>0</v>
      </c>
      <c r="Q182" s="205"/>
      <c r="R182" s="206">
        <f>SUM(R183:R196)</f>
        <v>0.51914006000000001</v>
      </c>
      <c r="S182" s="205"/>
      <c r="T182" s="207">
        <f>SUM(T183:T196)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8" t="s">
        <v>83</v>
      </c>
      <c r="AT182" s="209" t="s">
        <v>72</v>
      </c>
      <c r="AU182" s="209" t="s">
        <v>81</v>
      </c>
      <c r="AY182" s="208" t="s">
        <v>118</v>
      </c>
      <c r="BK182" s="210">
        <f>SUM(BK183:BK196)</f>
        <v>0</v>
      </c>
    </row>
    <row r="183" s="2" customFormat="1" ht="24.15" customHeight="1">
      <c r="A183" s="37"/>
      <c r="B183" s="38"/>
      <c r="C183" s="211" t="s">
        <v>217</v>
      </c>
      <c r="D183" s="211" t="s">
        <v>119</v>
      </c>
      <c r="E183" s="212" t="s">
        <v>218</v>
      </c>
      <c r="F183" s="213" t="s">
        <v>219</v>
      </c>
      <c r="G183" s="214" t="s">
        <v>122</v>
      </c>
      <c r="H183" s="215">
        <v>813.69799999999998</v>
      </c>
      <c r="I183" s="216"/>
      <c r="J183" s="217">
        <f>ROUND(I183*H183,2)</f>
        <v>0</v>
      </c>
      <c r="K183" s="213" t="s">
        <v>1</v>
      </c>
      <c r="L183" s="43"/>
      <c r="M183" s="218" t="s">
        <v>1</v>
      </c>
      <c r="N183" s="219" t="s">
        <v>38</v>
      </c>
      <c r="O183" s="90"/>
      <c r="P183" s="220">
        <f>O183*H183</f>
        <v>0</v>
      </c>
      <c r="Q183" s="220">
        <v>0.00027</v>
      </c>
      <c r="R183" s="220">
        <f>Q183*H183</f>
        <v>0.21969845999999998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220</v>
      </c>
      <c r="AT183" s="222" t="s">
        <v>119</v>
      </c>
      <c r="AU183" s="222" t="s">
        <v>83</v>
      </c>
      <c r="AY183" s="16" t="s">
        <v>118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81</v>
      </c>
      <c r="BK183" s="223">
        <f>ROUND(I183*H183,2)</f>
        <v>0</v>
      </c>
      <c r="BL183" s="16" t="s">
        <v>220</v>
      </c>
      <c r="BM183" s="222" t="s">
        <v>221</v>
      </c>
    </row>
    <row r="184" s="2" customFormat="1">
      <c r="A184" s="37"/>
      <c r="B184" s="38"/>
      <c r="C184" s="39"/>
      <c r="D184" s="224" t="s">
        <v>126</v>
      </c>
      <c r="E184" s="39"/>
      <c r="F184" s="225" t="s">
        <v>219</v>
      </c>
      <c r="G184" s="39"/>
      <c r="H184" s="39"/>
      <c r="I184" s="226"/>
      <c r="J184" s="39"/>
      <c r="K184" s="39"/>
      <c r="L184" s="43"/>
      <c r="M184" s="227"/>
      <c r="N184" s="228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126</v>
      </c>
      <c r="AU184" s="16" t="s">
        <v>83</v>
      </c>
    </row>
    <row r="185" s="13" customFormat="1">
      <c r="A185" s="13"/>
      <c r="B185" s="229"/>
      <c r="C185" s="230"/>
      <c r="D185" s="224" t="s">
        <v>128</v>
      </c>
      <c r="E185" s="231" t="s">
        <v>1</v>
      </c>
      <c r="F185" s="232" t="s">
        <v>222</v>
      </c>
      <c r="G185" s="230"/>
      <c r="H185" s="233">
        <v>217.72399999999999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128</v>
      </c>
      <c r="AU185" s="239" t="s">
        <v>83</v>
      </c>
      <c r="AV185" s="13" t="s">
        <v>83</v>
      </c>
      <c r="AW185" s="13" t="s">
        <v>30</v>
      </c>
      <c r="AX185" s="13" t="s">
        <v>73</v>
      </c>
      <c r="AY185" s="239" t="s">
        <v>118</v>
      </c>
    </row>
    <row r="186" s="13" customFormat="1">
      <c r="A186" s="13"/>
      <c r="B186" s="229"/>
      <c r="C186" s="230"/>
      <c r="D186" s="224" t="s">
        <v>128</v>
      </c>
      <c r="E186" s="231" t="s">
        <v>1</v>
      </c>
      <c r="F186" s="232" t="s">
        <v>223</v>
      </c>
      <c r="G186" s="230"/>
      <c r="H186" s="233">
        <v>209.14400000000001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128</v>
      </c>
      <c r="AU186" s="239" t="s">
        <v>83</v>
      </c>
      <c r="AV186" s="13" t="s">
        <v>83</v>
      </c>
      <c r="AW186" s="13" t="s">
        <v>30</v>
      </c>
      <c r="AX186" s="13" t="s">
        <v>73</v>
      </c>
      <c r="AY186" s="239" t="s">
        <v>118</v>
      </c>
    </row>
    <row r="187" s="13" customFormat="1">
      <c r="A187" s="13"/>
      <c r="B187" s="229"/>
      <c r="C187" s="230"/>
      <c r="D187" s="224" t="s">
        <v>128</v>
      </c>
      <c r="E187" s="231" t="s">
        <v>1</v>
      </c>
      <c r="F187" s="232" t="s">
        <v>224</v>
      </c>
      <c r="G187" s="230"/>
      <c r="H187" s="233">
        <v>151.75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128</v>
      </c>
      <c r="AU187" s="239" t="s">
        <v>83</v>
      </c>
      <c r="AV187" s="13" t="s">
        <v>83</v>
      </c>
      <c r="AW187" s="13" t="s">
        <v>30</v>
      </c>
      <c r="AX187" s="13" t="s">
        <v>73</v>
      </c>
      <c r="AY187" s="239" t="s">
        <v>118</v>
      </c>
    </row>
    <row r="188" s="13" customFormat="1">
      <c r="A188" s="13"/>
      <c r="B188" s="229"/>
      <c r="C188" s="230"/>
      <c r="D188" s="224" t="s">
        <v>128</v>
      </c>
      <c r="E188" s="231" t="s">
        <v>1</v>
      </c>
      <c r="F188" s="232" t="s">
        <v>225</v>
      </c>
      <c r="G188" s="230"/>
      <c r="H188" s="233">
        <v>144.18000000000001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128</v>
      </c>
      <c r="AU188" s="239" t="s">
        <v>83</v>
      </c>
      <c r="AV188" s="13" t="s">
        <v>83</v>
      </c>
      <c r="AW188" s="13" t="s">
        <v>30</v>
      </c>
      <c r="AX188" s="13" t="s">
        <v>73</v>
      </c>
      <c r="AY188" s="239" t="s">
        <v>118</v>
      </c>
    </row>
    <row r="189" s="13" customFormat="1">
      <c r="A189" s="13"/>
      <c r="B189" s="229"/>
      <c r="C189" s="230"/>
      <c r="D189" s="224" t="s">
        <v>128</v>
      </c>
      <c r="E189" s="231" t="s">
        <v>1</v>
      </c>
      <c r="F189" s="232" t="s">
        <v>226</v>
      </c>
      <c r="G189" s="230"/>
      <c r="H189" s="233">
        <v>22.5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128</v>
      </c>
      <c r="AU189" s="239" t="s">
        <v>83</v>
      </c>
      <c r="AV189" s="13" t="s">
        <v>83</v>
      </c>
      <c r="AW189" s="13" t="s">
        <v>30</v>
      </c>
      <c r="AX189" s="13" t="s">
        <v>73</v>
      </c>
      <c r="AY189" s="239" t="s">
        <v>118</v>
      </c>
    </row>
    <row r="190" s="13" customFormat="1">
      <c r="A190" s="13"/>
      <c r="B190" s="229"/>
      <c r="C190" s="230"/>
      <c r="D190" s="224" t="s">
        <v>128</v>
      </c>
      <c r="E190" s="231" t="s">
        <v>1</v>
      </c>
      <c r="F190" s="232" t="s">
        <v>227</v>
      </c>
      <c r="G190" s="230"/>
      <c r="H190" s="233">
        <v>23.399999999999999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128</v>
      </c>
      <c r="AU190" s="239" t="s">
        <v>83</v>
      </c>
      <c r="AV190" s="13" t="s">
        <v>83</v>
      </c>
      <c r="AW190" s="13" t="s">
        <v>30</v>
      </c>
      <c r="AX190" s="13" t="s">
        <v>73</v>
      </c>
      <c r="AY190" s="239" t="s">
        <v>118</v>
      </c>
    </row>
    <row r="191" s="13" customFormat="1">
      <c r="A191" s="13"/>
      <c r="B191" s="229"/>
      <c r="C191" s="230"/>
      <c r="D191" s="224" t="s">
        <v>128</v>
      </c>
      <c r="E191" s="231" t="s">
        <v>1</v>
      </c>
      <c r="F191" s="232" t="s">
        <v>228</v>
      </c>
      <c r="G191" s="230"/>
      <c r="H191" s="233">
        <v>15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128</v>
      </c>
      <c r="AU191" s="239" t="s">
        <v>83</v>
      </c>
      <c r="AV191" s="13" t="s">
        <v>83</v>
      </c>
      <c r="AW191" s="13" t="s">
        <v>30</v>
      </c>
      <c r="AX191" s="13" t="s">
        <v>73</v>
      </c>
      <c r="AY191" s="239" t="s">
        <v>118</v>
      </c>
    </row>
    <row r="192" s="13" customFormat="1">
      <c r="A192" s="13"/>
      <c r="B192" s="229"/>
      <c r="C192" s="230"/>
      <c r="D192" s="224" t="s">
        <v>128</v>
      </c>
      <c r="E192" s="231" t="s">
        <v>1</v>
      </c>
      <c r="F192" s="232" t="s">
        <v>229</v>
      </c>
      <c r="G192" s="230"/>
      <c r="H192" s="233">
        <v>30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128</v>
      </c>
      <c r="AU192" s="239" t="s">
        <v>83</v>
      </c>
      <c r="AV192" s="13" t="s">
        <v>83</v>
      </c>
      <c r="AW192" s="13" t="s">
        <v>30</v>
      </c>
      <c r="AX192" s="13" t="s">
        <v>73</v>
      </c>
      <c r="AY192" s="239" t="s">
        <v>118</v>
      </c>
    </row>
    <row r="193" s="14" customFormat="1">
      <c r="A193" s="14"/>
      <c r="B193" s="240"/>
      <c r="C193" s="241"/>
      <c r="D193" s="224" t="s">
        <v>128</v>
      </c>
      <c r="E193" s="242" t="s">
        <v>1</v>
      </c>
      <c r="F193" s="243" t="s">
        <v>137</v>
      </c>
      <c r="G193" s="241"/>
      <c r="H193" s="244">
        <v>813.69799999999998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128</v>
      </c>
      <c r="AU193" s="250" t="s">
        <v>83</v>
      </c>
      <c r="AV193" s="14" t="s">
        <v>124</v>
      </c>
      <c r="AW193" s="14" t="s">
        <v>30</v>
      </c>
      <c r="AX193" s="14" t="s">
        <v>81</v>
      </c>
      <c r="AY193" s="250" t="s">
        <v>118</v>
      </c>
    </row>
    <row r="194" s="2" customFormat="1" ht="21.75" customHeight="1">
      <c r="A194" s="37"/>
      <c r="B194" s="38"/>
      <c r="C194" s="253" t="s">
        <v>230</v>
      </c>
      <c r="D194" s="253" t="s">
        <v>231</v>
      </c>
      <c r="E194" s="254" t="s">
        <v>232</v>
      </c>
      <c r="F194" s="255" t="s">
        <v>233</v>
      </c>
      <c r="G194" s="256" t="s">
        <v>234</v>
      </c>
      <c r="H194" s="257">
        <v>187.15100000000001</v>
      </c>
      <c r="I194" s="258"/>
      <c r="J194" s="259">
        <f>ROUND(I194*H194,2)</f>
        <v>0</v>
      </c>
      <c r="K194" s="255" t="s">
        <v>123</v>
      </c>
      <c r="L194" s="260"/>
      <c r="M194" s="261" t="s">
        <v>1</v>
      </c>
      <c r="N194" s="262" t="s">
        <v>38</v>
      </c>
      <c r="O194" s="90"/>
      <c r="P194" s="220">
        <f>O194*H194</f>
        <v>0</v>
      </c>
      <c r="Q194" s="220">
        <v>0.0016000000000000001</v>
      </c>
      <c r="R194" s="220">
        <f>Q194*H194</f>
        <v>0.29944160000000003</v>
      </c>
      <c r="S194" s="220">
        <v>0</v>
      </c>
      <c r="T194" s="22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2" t="s">
        <v>179</v>
      </c>
      <c r="AT194" s="222" t="s">
        <v>231</v>
      </c>
      <c r="AU194" s="222" t="s">
        <v>83</v>
      </c>
      <c r="AY194" s="16" t="s">
        <v>118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81</v>
      </c>
      <c r="BK194" s="223">
        <f>ROUND(I194*H194,2)</f>
        <v>0</v>
      </c>
      <c r="BL194" s="16" t="s">
        <v>124</v>
      </c>
      <c r="BM194" s="222" t="s">
        <v>235</v>
      </c>
    </row>
    <row r="195" s="2" customFormat="1">
      <c r="A195" s="37"/>
      <c r="B195" s="38"/>
      <c r="C195" s="39"/>
      <c r="D195" s="224" t="s">
        <v>126</v>
      </c>
      <c r="E195" s="39"/>
      <c r="F195" s="225" t="s">
        <v>233</v>
      </c>
      <c r="G195" s="39"/>
      <c r="H195" s="39"/>
      <c r="I195" s="226"/>
      <c r="J195" s="39"/>
      <c r="K195" s="39"/>
      <c r="L195" s="43"/>
      <c r="M195" s="227"/>
      <c r="N195" s="228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126</v>
      </c>
      <c r="AU195" s="16" t="s">
        <v>83</v>
      </c>
    </row>
    <row r="196" s="13" customFormat="1">
      <c r="A196" s="13"/>
      <c r="B196" s="229"/>
      <c r="C196" s="230"/>
      <c r="D196" s="224" t="s">
        <v>128</v>
      </c>
      <c r="E196" s="231" t="s">
        <v>1</v>
      </c>
      <c r="F196" s="232" t="s">
        <v>236</v>
      </c>
      <c r="G196" s="230"/>
      <c r="H196" s="233">
        <v>187.15100000000001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128</v>
      </c>
      <c r="AU196" s="239" t="s">
        <v>83</v>
      </c>
      <c r="AV196" s="13" t="s">
        <v>83</v>
      </c>
      <c r="AW196" s="13" t="s">
        <v>30</v>
      </c>
      <c r="AX196" s="13" t="s">
        <v>81</v>
      </c>
      <c r="AY196" s="239" t="s">
        <v>118</v>
      </c>
    </row>
    <row r="197" s="12" customFormat="1" ht="22.8" customHeight="1">
      <c r="A197" s="12"/>
      <c r="B197" s="197"/>
      <c r="C197" s="198"/>
      <c r="D197" s="199" t="s">
        <v>72</v>
      </c>
      <c r="E197" s="251" t="s">
        <v>237</v>
      </c>
      <c r="F197" s="251" t="s">
        <v>238</v>
      </c>
      <c r="G197" s="198"/>
      <c r="H197" s="198"/>
      <c r="I197" s="201"/>
      <c r="J197" s="252">
        <f>BK197</f>
        <v>0</v>
      </c>
      <c r="K197" s="198"/>
      <c r="L197" s="203"/>
      <c r="M197" s="204"/>
      <c r="N197" s="205"/>
      <c r="O197" s="205"/>
      <c r="P197" s="206">
        <f>SUM(P198:P211)</f>
        <v>0</v>
      </c>
      <c r="Q197" s="205"/>
      <c r="R197" s="206">
        <f>SUM(R198:R211)</f>
        <v>0</v>
      </c>
      <c r="S197" s="205"/>
      <c r="T197" s="207">
        <f>SUM(T198:T211)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8" t="s">
        <v>83</v>
      </c>
      <c r="AT197" s="209" t="s">
        <v>72</v>
      </c>
      <c r="AU197" s="209" t="s">
        <v>81</v>
      </c>
      <c r="AY197" s="208" t="s">
        <v>118</v>
      </c>
      <c r="BK197" s="210">
        <f>SUM(BK198:BK211)</f>
        <v>0</v>
      </c>
    </row>
    <row r="198" s="2" customFormat="1" ht="24.15" customHeight="1">
      <c r="A198" s="37"/>
      <c r="B198" s="38"/>
      <c r="C198" s="211" t="s">
        <v>220</v>
      </c>
      <c r="D198" s="211" t="s">
        <v>119</v>
      </c>
      <c r="E198" s="212" t="s">
        <v>239</v>
      </c>
      <c r="F198" s="213" t="s">
        <v>240</v>
      </c>
      <c r="G198" s="214" t="s">
        <v>199</v>
      </c>
      <c r="H198" s="215">
        <v>641.36000000000001</v>
      </c>
      <c r="I198" s="216"/>
      <c r="J198" s="217">
        <f>ROUND(I198*H198,2)</f>
        <v>0</v>
      </c>
      <c r="K198" s="213" t="s">
        <v>123</v>
      </c>
      <c r="L198" s="43"/>
      <c r="M198" s="218" t="s">
        <v>1</v>
      </c>
      <c r="N198" s="219" t="s">
        <v>38</v>
      </c>
      <c r="O198" s="90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2" t="s">
        <v>220</v>
      </c>
      <c r="AT198" s="222" t="s">
        <v>119</v>
      </c>
      <c r="AU198" s="222" t="s">
        <v>83</v>
      </c>
      <c r="AY198" s="16" t="s">
        <v>118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81</v>
      </c>
      <c r="BK198" s="223">
        <f>ROUND(I198*H198,2)</f>
        <v>0</v>
      </c>
      <c r="BL198" s="16" t="s">
        <v>220</v>
      </c>
      <c r="BM198" s="222" t="s">
        <v>241</v>
      </c>
    </row>
    <row r="199" s="2" customFormat="1">
      <c r="A199" s="37"/>
      <c r="B199" s="38"/>
      <c r="C199" s="39"/>
      <c r="D199" s="224" t="s">
        <v>126</v>
      </c>
      <c r="E199" s="39"/>
      <c r="F199" s="225" t="s">
        <v>242</v>
      </c>
      <c r="G199" s="39"/>
      <c r="H199" s="39"/>
      <c r="I199" s="226"/>
      <c r="J199" s="39"/>
      <c r="K199" s="39"/>
      <c r="L199" s="43"/>
      <c r="M199" s="227"/>
      <c r="N199" s="228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126</v>
      </c>
      <c r="AU199" s="16" t="s">
        <v>83</v>
      </c>
    </row>
    <row r="200" s="13" customFormat="1">
      <c r="A200" s="13"/>
      <c r="B200" s="229"/>
      <c r="C200" s="230"/>
      <c r="D200" s="224" t="s">
        <v>128</v>
      </c>
      <c r="E200" s="231" t="s">
        <v>1</v>
      </c>
      <c r="F200" s="232" t="s">
        <v>243</v>
      </c>
      <c r="G200" s="230"/>
      <c r="H200" s="233">
        <v>183.08000000000001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128</v>
      </c>
      <c r="AU200" s="239" t="s">
        <v>83</v>
      </c>
      <c r="AV200" s="13" t="s">
        <v>83</v>
      </c>
      <c r="AW200" s="13" t="s">
        <v>30</v>
      </c>
      <c r="AX200" s="13" t="s">
        <v>73</v>
      </c>
      <c r="AY200" s="239" t="s">
        <v>118</v>
      </c>
    </row>
    <row r="201" s="13" customFormat="1">
      <c r="A201" s="13"/>
      <c r="B201" s="229"/>
      <c r="C201" s="230"/>
      <c r="D201" s="224" t="s">
        <v>128</v>
      </c>
      <c r="E201" s="231" t="s">
        <v>1</v>
      </c>
      <c r="F201" s="232" t="s">
        <v>244</v>
      </c>
      <c r="G201" s="230"/>
      <c r="H201" s="233">
        <v>176.47999999999999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128</v>
      </c>
      <c r="AU201" s="239" t="s">
        <v>83</v>
      </c>
      <c r="AV201" s="13" t="s">
        <v>83</v>
      </c>
      <c r="AW201" s="13" t="s">
        <v>30</v>
      </c>
      <c r="AX201" s="13" t="s">
        <v>73</v>
      </c>
      <c r="AY201" s="239" t="s">
        <v>118</v>
      </c>
    </row>
    <row r="202" s="13" customFormat="1">
      <c r="A202" s="13"/>
      <c r="B202" s="229"/>
      <c r="C202" s="230"/>
      <c r="D202" s="224" t="s">
        <v>128</v>
      </c>
      <c r="E202" s="231" t="s">
        <v>1</v>
      </c>
      <c r="F202" s="232" t="s">
        <v>245</v>
      </c>
      <c r="G202" s="230"/>
      <c r="H202" s="233">
        <v>131.80000000000001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128</v>
      </c>
      <c r="AU202" s="239" t="s">
        <v>83</v>
      </c>
      <c r="AV202" s="13" t="s">
        <v>83</v>
      </c>
      <c r="AW202" s="13" t="s">
        <v>30</v>
      </c>
      <c r="AX202" s="13" t="s">
        <v>73</v>
      </c>
      <c r="AY202" s="239" t="s">
        <v>118</v>
      </c>
    </row>
    <row r="203" s="13" customFormat="1">
      <c r="A203" s="13"/>
      <c r="B203" s="229"/>
      <c r="C203" s="230"/>
      <c r="D203" s="224" t="s">
        <v>128</v>
      </c>
      <c r="E203" s="231" t="s">
        <v>1</v>
      </c>
      <c r="F203" s="232" t="s">
        <v>246</v>
      </c>
      <c r="G203" s="230"/>
      <c r="H203" s="233">
        <v>58.600000000000001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128</v>
      </c>
      <c r="AU203" s="239" t="s">
        <v>83</v>
      </c>
      <c r="AV203" s="13" t="s">
        <v>83</v>
      </c>
      <c r="AW203" s="13" t="s">
        <v>30</v>
      </c>
      <c r="AX203" s="13" t="s">
        <v>73</v>
      </c>
      <c r="AY203" s="239" t="s">
        <v>118</v>
      </c>
    </row>
    <row r="204" s="13" customFormat="1">
      <c r="A204" s="13"/>
      <c r="B204" s="229"/>
      <c r="C204" s="230"/>
      <c r="D204" s="224" t="s">
        <v>128</v>
      </c>
      <c r="E204" s="231" t="s">
        <v>1</v>
      </c>
      <c r="F204" s="232" t="s">
        <v>247</v>
      </c>
      <c r="G204" s="230"/>
      <c r="H204" s="233">
        <v>23.199999999999999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128</v>
      </c>
      <c r="AU204" s="239" t="s">
        <v>83</v>
      </c>
      <c r="AV204" s="13" t="s">
        <v>83</v>
      </c>
      <c r="AW204" s="13" t="s">
        <v>30</v>
      </c>
      <c r="AX204" s="13" t="s">
        <v>73</v>
      </c>
      <c r="AY204" s="239" t="s">
        <v>118</v>
      </c>
    </row>
    <row r="205" s="13" customFormat="1">
      <c r="A205" s="13"/>
      <c r="B205" s="229"/>
      <c r="C205" s="230"/>
      <c r="D205" s="224" t="s">
        <v>128</v>
      </c>
      <c r="E205" s="231" t="s">
        <v>1</v>
      </c>
      <c r="F205" s="232" t="s">
        <v>248</v>
      </c>
      <c r="G205" s="230"/>
      <c r="H205" s="233">
        <v>23.199999999999999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128</v>
      </c>
      <c r="AU205" s="239" t="s">
        <v>83</v>
      </c>
      <c r="AV205" s="13" t="s">
        <v>83</v>
      </c>
      <c r="AW205" s="13" t="s">
        <v>30</v>
      </c>
      <c r="AX205" s="13" t="s">
        <v>73</v>
      </c>
      <c r="AY205" s="239" t="s">
        <v>118</v>
      </c>
    </row>
    <row r="206" s="13" customFormat="1">
      <c r="A206" s="13"/>
      <c r="B206" s="229"/>
      <c r="C206" s="230"/>
      <c r="D206" s="224" t="s">
        <v>128</v>
      </c>
      <c r="E206" s="231" t="s">
        <v>1</v>
      </c>
      <c r="F206" s="232" t="s">
        <v>249</v>
      </c>
      <c r="G206" s="230"/>
      <c r="H206" s="233">
        <v>16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128</v>
      </c>
      <c r="AU206" s="239" t="s">
        <v>83</v>
      </c>
      <c r="AV206" s="13" t="s">
        <v>83</v>
      </c>
      <c r="AW206" s="13" t="s">
        <v>30</v>
      </c>
      <c r="AX206" s="13" t="s">
        <v>73</v>
      </c>
      <c r="AY206" s="239" t="s">
        <v>118</v>
      </c>
    </row>
    <row r="207" s="13" customFormat="1">
      <c r="A207" s="13"/>
      <c r="B207" s="229"/>
      <c r="C207" s="230"/>
      <c r="D207" s="224" t="s">
        <v>128</v>
      </c>
      <c r="E207" s="231" t="s">
        <v>1</v>
      </c>
      <c r="F207" s="232" t="s">
        <v>250</v>
      </c>
      <c r="G207" s="230"/>
      <c r="H207" s="233">
        <v>29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128</v>
      </c>
      <c r="AU207" s="239" t="s">
        <v>83</v>
      </c>
      <c r="AV207" s="13" t="s">
        <v>83</v>
      </c>
      <c r="AW207" s="13" t="s">
        <v>30</v>
      </c>
      <c r="AX207" s="13" t="s">
        <v>73</v>
      </c>
      <c r="AY207" s="239" t="s">
        <v>118</v>
      </c>
    </row>
    <row r="208" s="14" customFormat="1">
      <c r="A208" s="14"/>
      <c r="B208" s="240"/>
      <c r="C208" s="241"/>
      <c r="D208" s="224" t="s">
        <v>128</v>
      </c>
      <c r="E208" s="242" t="s">
        <v>1</v>
      </c>
      <c r="F208" s="243" t="s">
        <v>137</v>
      </c>
      <c r="G208" s="241"/>
      <c r="H208" s="244">
        <v>641.36000000000013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128</v>
      </c>
      <c r="AU208" s="250" t="s">
        <v>83</v>
      </c>
      <c r="AV208" s="14" t="s">
        <v>124</v>
      </c>
      <c r="AW208" s="14" t="s">
        <v>30</v>
      </c>
      <c r="AX208" s="14" t="s">
        <v>81</v>
      </c>
      <c r="AY208" s="250" t="s">
        <v>118</v>
      </c>
    </row>
    <row r="209" s="2" customFormat="1" ht="24.15" customHeight="1">
      <c r="A209" s="37"/>
      <c r="B209" s="38"/>
      <c r="C209" s="253" t="s">
        <v>251</v>
      </c>
      <c r="D209" s="253" t="s">
        <v>231</v>
      </c>
      <c r="E209" s="254" t="s">
        <v>252</v>
      </c>
      <c r="F209" s="255" t="s">
        <v>253</v>
      </c>
      <c r="G209" s="256" t="s">
        <v>199</v>
      </c>
      <c r="H209" s="257">
        <v>673.428</v>
      </c>
      <c r="I209" s="258"/>
      <c r="J209" s="259">
        <f>ROUND(I209*H209,2)</f>
        <v>0</v>
      </c>
      <c r="K209" s="255" t="s">
        <v>123</v>
      </c>
      <c r="L209" s="260"/>
      <c r="M209" s="261" t="s">
        <v>1</v>
      </c>
      <c r="N209" s="262" t="s">
        <v>38</v>
      </c>
      <c r="O209" s="90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2" t="s">
        <v>254</v>
      </c>
      <c r="AT209" s="222" t="s">
        <v>231</v>
      </c>
      <c r="AU209" s="222" t="s">
        <v>83</v>
      </c>
      <c r="AY209" s="16" t="s">
        <v>118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81</v>
      </c>
      <c r="BK209" s="223">
        <f>ROUND(I209*H209,2)</f>
        <v>0</v>
      </c>
      <c r="BL209" s="16" t="s">
        <v>220</v>
      </c>
      <c r="BM209" s="222" t="s">
        <v>255</v>
      </c>
    </row>
    <row r="210" s="2" customFormat="1">
      <c r="A210" s="37"/>
      <c r="B210" s="38"/>
      <c r="C210" s="39"/>
      <c r="D210" s="224" t="s">
        <v>126</v>
      </c>
      <c r="E210" s="39"/>
      <c r="F210" s="225" t="s">
        <v>253</v>
      </c>
      <c r="G210" s="39"/>
      <c r="H210" s="39"/>
      <c r="I210" s="226"/>
      <c r="J210" s="39"/>
      <c r="K210" s="39"/>
      <c r="L210" s="43"/>
      <c r="M210" s="227"/>
      <c r="N210" s="228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126</v>
      </c>
      <c r="AU210" s="16" t="s">
        <v>83</v>
      </c>
    </row>
    <row r="211" s="13" customFormat="1">
      <c r="A211" s="13"/>
      <c r="B211" s="229"/>
      <c r="C211" s="230"/>
      <c r="D211" s="224" t="s">
        <v>128</v>
      </c>
      <c r="E211" s="230"/>
      <c r="F211" s="232" t="s">
        <v>256</v>
      </c>
      <c r="G211" s="230"/>
      <c r="H211" s="233">
        <v>673.428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128</v>
      </c>
      <c r="AU211" s="239" t="s">
        <v>83</v>
      </c>
      <c r="AV211" s="13" t="s">
        <v>83</v>
      </c>
      <c r="AW211" s="13" t="s">
        <v>4</v>
      </c>
      <c r="AX211" s="13" t="s">
        <v>81</v>
      </c>
      <c r="AY211" s="239" t="s">
        <v>118</v>
      </c>
    </row>
    <row r="212" s="12" customFormat="1" ht="25.92" customHeight="1">
      <c r="A212" s="12"/>
      <c r="B212" s="197"/>
      <c r="C212" s="198"/>
      <c r="D212" s="199" t="s">
        <v>72</v>
      </c>
      <c r="E212" s="200" t="s">
        <v>257</v>
      </c>
      <c r="F212" s="200" t="s">
        <v>258</v>
      </c>
      <c r="G212" s="198"/>
      <c r="H212" s="198"/>
      <c r="I212" s="201"/>
      <c r="J212" s="202">
        <f>BK212</f>
        <v>0</v>
      </c>
      <c r="K212" s="198"/>
      <c r="L212" s="203"/>
      <c r="M212" s="204"/>
      <c r="N212" s="205"/>
      <c r="O212" s="205"/>
      <c r="P212" s="206">
        <f>P213+P222+P230</f>
        <v>0</v>
      </c>
      <c r="Q212" s="205"/>
      <c r="R212" s="206">
        <f>R213+R222+R230</f>
        <v>0</v>
      </c>
      <c r="S212" s="205"/>
      <c r="T212" s="207">
        <f>T213+T222+T230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8" t="s">
        <v>158</v>
      </c>
      <c r="AT212" s="209" t="s">
        <v>72</v>
      </c>
      <c r="AU212" s="209" t="s">
        <v>73</v>
      </c>
      <c r="AY212" s="208" t="s">
        <v>118</v>
      </c>
      <c r="BK212" s="210">
        <f>BK213+BK222+BK230</f>
        <v>0</v>
      </c>
    </row>
    <row r="213" s="12" customFormat="1" ht="22.8" customHeight="1">
      <c r="A213" s="12"/>
      <c r="B213" s="197"/>
      <c r="C213" s="198"/>
      <c r="D213" s="199" t="s">
        <v>72</v>
      </c>
      <c r="E213" s="251" t="s">
        <v>259</v>
      </c>
      <c r="F213" s="251" t="s">
        <v>260</v>
      </c>
      <c r="G213" s="198"/>
      <c r="H213" s="198"/>
      <c r="I213" s="201"/>
      <c r="J213" s="252">
        <f>BK213</f>
        <v>0</v>
      </c>
      <c r="K213" s="198"/>
      <c r="L213" s="203"/>
      <c r="M213" s="204"/>
      <c r="N213" s="205"/>
      <c r="O213" s="205"/>
      <c r="P213" s="206">
        <f>SUM(P214:P221)</f>
        <v>0</v>
      </c>
      <c r="Q213" s="205"/>
      <c r="R213" s="206">
        <f>SUM(R214:R221)</f>
        <v>0</v>
      </c>
      <c r="S213" s="205"/>
      <c r="T213" s="207">
        <f>SUM(T214:T221)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8" t="s">
        <v>158</v>
      </c>
      <c r="AT213" s="209" t="s">
        <v>72</v>
      </c>
      <c r="AU213" s="209" t="s">
        <v>81</v>
      </c>
      <c r="AY213" s="208" t="s">
        <v>118</v>
      </c>
      <c r="BK213" s="210">
        <f>SUM(BK214:BK221)</f>
        <v>0</v>
      </c>
    </row>
    <row r="214" s="2" customFormat="1" ht="16.5" customHeight="1">
      <c r="A214" s="37"/>
      <c r="B214" s="38"/>
      <c r="C214" s="211" t="s">
        <v>261</v>
      </c>
      <c r="D214" s="211" t="s">
        <v>119</v>
      </c>
      <c r="E214" s="212" t="s">
        <v>262</v>
      </c>
      <c r="F214" s="213" t="s">
        <v>263</v>
      </c>
      <c r="G214" s="214" t="s">
        <v>264</v>
      </c>
      <c r="H214" s="215">
        <v>1</v>
      </c>
      <c r="I214" s="216"/>
      <c r="J214" s="217">
        <f>ROUND(I214*H214,2)</f>
        <v>0</v>
      </c>
      <c r="K214" s="213" t="s">
        <v>1</v>
      </c>
      <c r="L214" s="43"/>
      <c r="M214" s="218" t="s">
        <v>1</v>
      </c>
      <c r="N214" s="219" t="s">
        <v>38</v>
      </c>
      <c r="O214" s="90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2" t="s">
        <v>265</v>
      </c>
      <c r="AT214" s="222" t="s">
        <v>119</v>
      </c>
      <c r="AU214" s="222" t="s">
        <v>83</v>
      </c>
      <c r="AY214" s="16" t="s">
        <v>118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6" t="s">
        <v>81</v>
      </c>
      <c r="BK214" s="223">
        <f>ROUND(I214*H214,2)</f>
        <v>0</v>
      </c>
      <c r="BL214" s="16" t="s">
        <v>265</v>
      </c>
      <c r="BM214" s="222" t="s">
        <v>266</v>
      </c>
    </row>
    <row r="215" s="2" customFormat="1">
      <c r="A215" s="37"/>
      <c r="B215" s="38"/>
      <c r="C215" s="39"/>
      <c r="D215" s="224" t="s">
        <v>126</v>
      </c>
      <c r="E215" s="39"/>
      <c r="F215" s="225" t="s">
        <v>263</v>
      </c>
      <c r="G215" s="39"/>
      <c r="H215" s="39"/>
      <c r="I215" s="226"/>
      <c r="J215" s="39"/>
      <c r="K215" s="39"/>
      <c r="L215" s="43"/>
      <c r="M215" s="227"/>
      <c r="N215" s="228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126</v>
      </c>
      <c r="AU215" s="16" t="s">
        <v>83</v>
      </c>
    </row>
    <row r="216" s="2" customFormat="1" ht="16.5" customHeight="1">
      <c r="A216" s="37"/>
      <c r="B216" s="38"/>
      <c r="C216" s="211" t="s">
        <v>267</v>
      </c>
      <c r="D216" s="211" t="s">
        <v>119</v>
      </c>
      <c r="E216" s="212" t="s">
        <v>268</v>
      </c>
      <c r="F216" s="213" t="s">
        <v>269</v>
      </c>
      <c r="G216" s="214" t="s">
        <v>264</v>
      </c>
      <c r="H216" s="215">
        <v>1</v>
      </c>
      <c r="I216" s="216"/>
      <c r="J216" s="217">
        <f>ROUND(I216*H216,2)</f>
        <v>0</v>
      </c>
      <c r="K216" s="213" t="s">
        <v>1</v>
      </c>
      <c r="L216" s="43"/>
      <c r="M216" s="218" t="s">
        <v>1</v>
      </c>
      <c r="N216" s="219" t="s">
        <v>38</v>
      </c>
      <c r="O216" s="90"/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2" t="s">
        <v>265</v>
      </c>
      <c r="AT216" s="222" t="s">
        <v>119</v>
      </c>
      <c r="AU216" s="222" t="s">
        <v>83</v>
      </c>
      <c r="AY216" s="16" t="s">
        <v>118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6" t="s">
        <v>81</v>
      </c>
      <c r="BK216" s="223">
        <f>ROUND(I216*H216,2)</f>
        <v>0</v>
      </c>
      <c r="BL216" s="16" t="s">
        <v>265</v>
      </c>
      <c r="BM216" s="222" t="s">
        <v>270</v>
      </c>
    </row>
    <row r="217" s="2" customFormat="1">
      <c r="A217" s="37"/>
      <c r="B217" s="38"/>
      <c r="C217" s="39"/>
      <c r="D217" s="224" t="s">
        <v>126</v>
      </c>
      <c r="E217" s="39"/>
      <c r="F217" s="225" t="s">
        <v>271</v>
      </c>
      <c r="G217" s="39"/>
      <c r="H217" s="39"/>
      <c r="I217" s="226"/>
      <c r="J217" s="39"/>
      <c r="K217" s="39"/>
      <c r="L217" s="43"/>
      <c r="M217" s="227"/>
      <c r="N217" s="228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126</v>
      </c>
      <c r="AU217" s="16" t="s">
        <v>83</v>
      </c>
    </row>
    <row r="218" s="2" customFormat="1" ht="16.5" customHeight="1">
      <c r="A218" s="37"/>
      <c r="B218" s="38"/>
      <c r="C218" s="211" t="s">
        <v>272</v>
      </c>
      <c r="D218" s="211" t="s">
        <v>119</v>
      </c>
      <c r="E218" s="212" t="s">
        <v>273</v>
      </c>
      <c r="F218" s="213" t="s">
        <v>274</v>
      </c>
      <c r="G218" s="214" t="s">
        <v>264</v>
      </c>
      <c r="H218" s="215">
        <v>1</v>
      </c>
      <c r="I218" s="216"/>
      <c r="J218" s="217">
        <f>ROUND(I218*H218,2)</f>
        <v>0</v>
      </c>
      <c r="K218" s="213" t="s">
        <v>1</v>
      </c>
      <c r="L218" s="43"/>
      <c r="M218" s="218" t="s">
        <v>1</v>
      </c>
      <c r="N218" s="219" t="s">
        <v>38</v>
      </c>
      <c r="O218" s="90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2" t="s">
        <v>265</v>
      </c>
      <c r="AT218" s="222" t="s">
        <v>119</v>
      </c>
      <c r="AU218" s="222" t="s">
        <v>83</v>
      </c>
      <c r="AY218" s="16" t="s">
        <v>118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81</v>
      </c>
      <c r="BK218" s="223">
        <f>ROUND(I218*H218,2)</f>
        <v>0</v>
      </c>
      <c r="BL218" s="16" t="s">
        <v>265</v>
      </c>
      <c r="BM218" s="222" t="s">
        <v>275</v>
      </c>
    </row>
    <row r="219" s="2" customFormat="1">
      <c r="A219" s="37"/>
      <c r="B219" s="38"/>
      <c r="C219" s="39"/>
      <c r="D219" s="224" t="s">
        <v>126</v>
      </c>
      <c r="E219" s="39"/>
      <c r="F219" s="225" t="s">
        <v>274</v>
      </c>
      <c r="G219" s="39"/>
      <c r="H219" s="39"/>
      <c r="I219" s="226"/>
      <c r="J219" s="39"/>
      <c r="K219" s="39"/>
      <c r="L219" s="43"/>
      <c r="M219" s="227"/>
      <c r="N219" s="228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126</v>
      </c>
      <c r="AU219" s="16" t="s">
        <v>83</v>
      </c>
    </row>
    <row r="220" s="2" customFormat="1" ht="16.5" customHeight="1">
      <c r="A220" s="37"/>
      <c r="B220" s="38"/>
      <c r="C220" s="211" t="s">
        <v>7</v>
      </c>
      <c r="D220" s="211" t="s">
        <v>119</v>
      </c>
      <c r="E220" s="212" t="s">
        <v>276</v>
      </c>
      <c r="F220" s="213" t="s">
        <v>277</v>
      </c>
      <c r="G220" s="214" t="s">
        <v>264</v>
      </c>
      <c r="H220" s="215">
        <v>1</v>
      </c>
      <c r="I220" s="216"/>
      <c r="J220" s="217">
        <f>ROUND(I220*H220,2)</f>
        <v>0</v>
      </c>
      <c r="K220" s="213" t="s">
        <v>1</v>
      </c>
      <c r="L220" s="43"/>
      <c r="M220" s="218" t="s">
        <v>1</v>
      </c>
      <c r="N220" s="219" t="s">
        <v>38</v>
      </c>
      <c r="O220" s="90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2" t="s">
        <v>265</v>
      </c>
      <c r="AT220" s="222" t="s">
        <v>119</v>
      </c>
      <c r="AU220" s="222" t="s">
        <v>83</v>
      </c>
      <c r="AY220" s="16" t="s">
        <v>118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81</v>
      </c>
      <c r="BK220" s="223">
        <f>ROUND(I220*H220,2)</f>
        <v>0</v>
      </c>
      <c r="BL220" s="16" t="s">
        <v>265</v>
      </c>
      <c r="BM220" s="222" t="s">
        <v>278</v>
      </c>
    </row>
    <row r="221" s="2" customFormat="1">
      <c r="A221" s="37"/>
      <c r="B221" s="38"/>
      <c r="C221" s="39"/>
      <c r="D221" s="224" t="s">
        <v>126</v>
      </c>
      <c r="E221" s="39"/>
      <c r="F221" s="225" t="s">
        <v>277</v>
      </c>
      <c r="G221" s="39"/>
      <c r="H221" s="39"/>
      <c r="I221" s="226"/>
      <c r="J221" s="39"/>
      <c r="K221" s="39"/>
      <c r="L221" s="43"/>
      <c r="M221" s="227"/>
      <c r="N221" s="228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126</v>
      </c>
      <c r="AU221" s="16" t="s">
        <v>83</v>
      </c>
    </row>
    <row r="222" s="12" customFormat="1" ht="22.8" customHeight="1">
      <c r="A222" s="12"/>
      <c r="B222" s="197"/>
      <c r="C222" s="198"/>
      <c r="D222" s="199" t="s">
        <v>72</v>
      </c>
      <c r="E222" s="251" t="s">
        <v>279</v>
      </c>
      <c r="F222" s="251" t="s">
        <v>280</v>
      </c>
      <c r="G222" s="198"/>
      <c r="H222" s="198"/>
      <c r="I222" s="201"/>
      <c r="J222" s="252">
        <f>BK222</f>
        <v>0</v>
      </c>
      <c r="K222" s="198"/>
      <c r="L222" s="203"/>
      <c r="M222" s="204"/>
      <c r="N222" s="205"/>
      <c r="O222" s="205"/>
      <c r="P222" s="206">
        <f>SUM(P223:P229)</f>
        <v>0</v>
      </c>
      <c r="Q222" s="205"/>
      <c r="R222" s="206">
        <f>SUM(R223:R229)</f>
        <v>0</v>
      </c>
      <c r="S222" s="205"/>
      <c r="T222" s="207">
        <f>SUM(T223:T229)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8" t="s">
        <v>158</v>
      </c>
      <c r="AT222" s="209" t="s">
        <v>72</v>
      </c>
      <c r="AU222" s="209" t="s">
        <v>81</v>
      </c>
      <c r="AY222" s="208" t="s">
        <v>118</v>
      </c>
      <c r="BK222" s="210">
        <f>SUM(BK223:BK229)</f>
        <v>0</v>
      </c>
    </row>
    <row r="223" s="2" customFormat="1" ht="16.5" customHeight="1">
      <c r="A223" s="37"/>
      <c r="B223" s="38"/>
      <c r="C223" s="211" t="s">
        <v>281</v>
      </c>
      <c r="D223" s="211" t="s">
        <v>119</v>
      </c>
      <c r="E223" s="212" t="s">
        <v>282</v>
      </c>
      <c r="F223" s="213" t="s">
        <v>280</v>
      </c>
      <c r="G223" s="214" t="s">
        <v>264</v>
      </c>
      <c r="H223" s="215">
        <v>1</v>
      </c>
      <c r="I223" s="216"/>
      <c r="J223" s="217">
        <f>ROUND(I223*H223,2)</f>
        <v>0</v>
      </c>
      <c r="K223" s="213" t="s">
        <v>123</v>
      </c>
      <c r="L223" s="43"/>
      <c r="M223" s="218" t="s">
        <v>1</v>
      </c>
      <c r="N223" s="219" t="s">
        <v>38</v>
      </c>
      <c r="O223" s="90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265</v>
      </c>
      <c r="AT223" s="222" t="s">
        <v>119</v>
      </c>
      <c r="AU223" s="222" t="s">
        <v>83</v>
      </c>
      <c r="AY223" s="16" t="s">
        <v>118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81</v>
      </c>
      <c r="BK223" s="223">
        <f>ROUND(I223*H223,2)</f>
        <v>0</v>
      </c>
      <c r="BL223" s="16" t="s">
        <v>265</v>
      </c>
      <c r="BM223" s="222" t="s">
        <v>283</v>
      </c>
    </row>
    <row r="224" s="2" customFormat="1">
      <c r="A224" s="37"/>
      <c r="B224" s="38"/>
      <c r="C224" s="39"/>
      <c r="D224" s="224" t="s">
        <v>126</v>
      </c>
      <c r="E224" s="39"/>
      <c r="F224" s="225" t="s">
        <v>280</v>
      </c>
      <c r="G224" s="39"/>
      <c r="H224" s="39"/>
      <c r="I224" s="226"/>
      <c r="J224" s="39"/>
      <c r="K224" s="39"/>
      <c r="L224" s="43"/>
      <c r="M224" s="227"/>
      <c r="N224" s="228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126</v>
      </c>
      <c r="AU224" s="16" t="s">
        <v>83</v>
      </c>
    </row>
    <row r="225" s="2" customFormat="1" ht="16.5" customHeight="1">
      <c r="A225" s="37"/>
      <c r="B225" s="38"/>
      <c r="C225" s="211" t="s">
        <v>284</v>
      </c>
      <c r="D225" s="211" t="s">
        <v>119</v>
      </c>
      <c r="E225" s="212" t="s">
        <v>285</v>
      </c>
      <c r="F225" s="213" t="s">
        <v>286</v>
      </c>
      <c r="G225" s="214" t="s">
        <v>264</v>
      </c>
      <c r="H225" s="215">
        <v>1</v>
      </c>
      <c r="I225" s="216"/>
      <c r="J225" s="217">
        <f>ROUND(I225*H225,2)</f>
        <v>0</v>
      </c>
      <c r="K225" s="213" t="s">
        <v>123</v>
      </c>
      <c r="L225" s="43"/>
      <c r="M225" s="218" t="s">
        <v>1</v>
      </c>
      <c r="N225" s="219" t="s">
        <v>38</v>
      </c>
      <c r="O225" s="90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265</v>
      </c>
      <c r="AT225" s="222" t="s">
        <v>119</v>
      </c>
      <c r="AU225" s="222" t="s">
        <v>83</v>
      </c>
      <c r="AY225" s="16" t="s">
        <v>118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81</v>
      </c>
      <c r="BK225" s="223">
        <f>ROUND(I225*H225,2)</f>
        <v>0</v>
      </c>
      <c r="BL225" s="16" t="s">
        <v>265</v>
      </c>
      <c r="BM225" s="222" t="s">
        <v>287</v>
      </c>
    </row>
    <row r="226" s="2" customFormat="1">
      <c r="A226" s="37"/>
      <c r="B226" s="38"/>
      <c r="C226" s="39"/>
      <c r="D226" s="224" t="s">
        <v>126</v>
      </c>
      <c r="E226" s="39"/>
      <c r="F226" s="225" t="s">
        <v>286</v>
      </c>
      <c r="G226" s="39"/>
      <c r="H226" s="39"/>
      <c r="I226" s="226"/>
      <c r="J226" s="39"/>
      <c r="K226" s="39"/>
      <c r="L226" s="43"/>
      <c r="M226" s="227"/>
      <c r="N226" s="228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126</v>
      </c>
      <c r="AU226" s="16" t="s">
        <v>83</v>
      </c>
    </row>
    <row r="227" s="13" customFormat="1">
      <c r="A227" s="13"/>
      <c r="B227" s="229"/>
      <c r="C227" s="230"/>
      <c r="D227" s="224" t="s">
        <v>128</v>
      </c>
      <c r="E227" s="231" t="s">
        <v>1</v>
      </c>
      <c r="F227" s="232" t="s">
        <v>288</v>
      </c>
      <c r="G227" s="230"/>
      <c r="H227" s="233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128</v>
      </c>
      <c r="AU227" s="239" t="s">
        <v>83</v>
      </c>
      <c r="AV227" s="13" t="s">
        <v>83</v>
      </c>
      <c r="AW227" s="13" t="s">
        <v>30</v>
      </c>
      <c r="AX227" s="13" t="s">
        <v>81</v>
      </c>
      <c r="AY227" s="239" t="s">
        <v>118</v>
      </c>
    </row>
    <row r="228" s="2" customFormat="1" ht="16.5" customHeight="1">
      <c r="A228" s="37"/>
      <c r="B228" s="38"/>
      <c r="C228" s="211" t="s">
        <v>289</v>
      </c>
      <c r="D228" s="211" t="s">
        <v>119</v>
      </c>
      <c r="E228" s="212" t="s">
        <v>290</v>
      </c>
      <c r="F228" s="213" t="s">
        <v>291</v>
      </c>
      <c r="G228" s="214" t="s">
        <v>264</v>
      </c>
      <c r="H228" s="215">
        <v>1</v>
      </c>
      <c r="I228" s="216"/>
      <c r="J228" s="217">
        <f>ROUND(I228*H228,2)</f>
        <v>0</v>
      </c>
      <c r="K228" s="213" t="s">
        <v>123</v>
      </c>
      <c r="L228" s="43"/>
      <c r="M228" s="218" t="s">
        <v>1</v>
      </c>
      <c r="N228" s="219" t="s">
        <v>38</v>
      </c>
      <c r="O228" s="90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2" t="s">
        <v>265</v>
      </c>
      <c r="AT228" s="222" t="s">
        <v>119</v>
      </c>
      <c r="AU228" s="222" t="s">
        <v>83</v>
      </c>
      <c r="AY228" s="16" t="s">
        <v>118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6" t="s">
        <v>81</v>
      </c>
      <c r="BK228" s="223">
        <f>ROUND(I228*H228,2)</f>
        <v>0</v>
      </c>
      <c r="BL228" s="16" t="s">
        <v>265</v>
      </c>
      <c r="BM228" s="222" t="s">
        <v>292</v>
      </c>
    </row>
    <row r="229" s="2" customFormat="1">
      <c r="A229" s="37"/>
      <c r="B229" s="38"/>
      <c r="C229" s="39"/>
      <c r="D229" s="224" t="s">
        <v>126</v>
      </c>
      <c r="E229" s="39"/>
      <c r="F229" s="225" t="s">
        <v>291</v>
      </c>
      <c r="G229" s="39"/>
      <c r="H229" s="39"/>
      <c r="I229" s="226"/>
      <c r="J229" s="39"/>
      <c r="K229" s="39"/>
      <c r="L229" s="43"/>
      <c r="M229" s="227"/>
      <c r="N229" s="228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126</v>
      </c>
      <c r="AU229" s="16" t="s">
        <v>83</v>
      </c>
    </row>
    <row r="230" s="12" customFormat="1" ht="22.8" customHeight="1">
      <c r="A230" s="12"/>
      <c r="B230" s="197"/>
      <c r="C230" s="198"/>
      <c r="D230" s="199" t="s">
        <v>72</v>
      </c>
      <c r="E230" s="251" t="s">
        <v>293</v>
      </c>
      <c r="F230" s="251" t="s">
        <v>294</v>
      </c>
      <c r="G230" s="198"/>
      <c r="H230" s="198"/>
      <c r="I230" s="201"/>
      <c r="J230" s="252">
        <f>BK230</f>
        <v>0</v>
      </c>
      <c r="K230" s="198"/>
      <c r="L230" s="203"/>
      <c r="M230" s="204"/>
      <c r="N230" s="205"/>
      <c r="O230" s="205"/>
      <c r="P230" s="206">
        <f>SUM(P231:P232)</f>
        <v>0</v>
      </c>
      <c r="Q230" s="205"/>
      <c r="R230" s="206">
        <f>SUM(R231:R232)</f>
        <v>0</v>
      </c>
      <c r="S230" s="205"/>
      <c r="T230" s="207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8" t="s">
        <v>158</v>
      </c>
      <c r="AT230" s="209" t="s">
        <v>72</v>
      </c>
      <c r="AU230" s="209" t="s">
        <v>81</v>
      </c>
      <c r="AY230" s="208" t="s">
        <v>118</v>
      </c>
      <c r="BK230" s="210">
        <f>SUM(BK231:BK232)</f>
        <v>0</v>
      </c>
    </row>
    <row r="231" s="2" customFormat="1" ht="16.5" customHeight="1">
      <c r="A231" s="37"/>
      <c r="B231" s="38"/>
      <c r="C231" s="211" t="s">
        <v>295</v>
      </c>
      <c r="D231" s="211" t="s">
        <v>119</v>
      </c>
      <c r="E231" s="212" t="s">
        <v>296</v>
      </c>
      <c r="F231" s="213" t="s">
        <v>294</v>
      </c>
      <c r="G231" s="214" t="s">
        <v>264</v>
      </c>
      <c r="H231" s="215">
        <v>1</v>
      </c>
      <c r="I231" s="216"/>
      <c r="J231" s="217">
        <f>ROUND(I231*H231,2)</f>
        <v>0</v>
      </c>
      <c r="K231" s="213" t="s">
        <v>123</v>
      </c>
      <c r="L231" s="43"/>
      <c r="M231" s="218" t="s">
        <v>1</v>
      </c>
      <c r="N231" s="219" t="s">
        <v>38</v>
      </c>
      <c r="O231" s="90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265</v>
      </c>
      <c r="AT231" s="222" t="s">
        <v>119</v>
      </c>
      <c r="AU231" s="222" t="s">
        <v>83</v>
      </c>
      <c r="AY231" s="16" t="s">
        <v>118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81</v>
      </c>
      <c r="BK231" s="223">
        <f>ROUND(I231*H231,2)</f>
        <v>0</v>
      </c>
      <c r="BL231" s="16" t="s">
        <v>265</v>
      </c>
      <c r="BM231" s="222" t="s">
        <v>297</v>
      </c>
    </row>
    <row r="232" s="2" customFormat="1">
      <c r="A232" s="37"/>
      <c r="B232" s="38"/>
      <c r="C232" s="39"/>
      <c r="D232" s="224" t="s">
        <v>126</v>
      </c>
      <c r="E232" s="39"/>
      <c r="F232" s="225" t="s">
        <v>294</v>
      </c>
      <c r="G232" s="39"/>
      <c r="H232" s="39"/>
      <c r="I232" s="226"/>
      <c r="J232" s="39"/>
      <c r="K232" s="39"/>
      <c r="L232" s="43"/>
      <c r="M232" s="263"/>
      <c r="N232" s="264"/>
      <c r="O232" s="265"/>
      <c r="P232" s="265"/>
      <c r="Q232" s="265"/>
      <c r="R232" s="265"/>
      <c r="S232" s="265"/>
      <c r="T232" s="266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126</v>
      </c>
      <c r="AU232" s="16" t="s">
        <v>83</v>
      </c>
    </row>
    <row r="233" s="2" customFormat="1" ht="6.96" customHeight="1">
      <c r="A233" s="37"/>
      <c r="B233" s="65"/>
      <c r="C233" s="66"/>
      <c r="D233" s="66"/>
      <c r="E233" s="66"/>
      <c r="F233" s="66"/>
      <c r="G233" s="66"/>
      <c r="H233" s="66"/>
      <c r="I233" s="66"/>
      <c r="J233" s="66"/>
      <c r="K233" s="66"/>
      <c r="L233" s="43"/>
      <c r="M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</row>
  </sheetData>
  <sheetProtection sheet="1" autoFilter="0" formatColumns="0" formatRows="0" objects="1" scenarios="1" spinCount="100000" saltValue="QF6aluGnOiFh/ttGtktNvGw48J0aMODo/wj1xBu0+QZiuo1yJe6ymbHfPwgm7gUGyUGoMxac91op5Flw/q4mxw==" hashValue="306/I+tPwIVd1AW0UqR6vqyASf0NLRwf5RJusPpD5yTZ+1JKmaGWYCOGSGL725am18/sRw6ZJys4D1WrMG6NrA==" algorithmName="SHA-512" password="CC35"/>
  <autoFilter ref="C126:K23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Kudláček František, Bc.</dc:creator>
  <cp:lastModifiedBy>Kudláček František, Bc.</cp:lastModifiedBy>
  <dcterms:created xsi:type="dcterms:W3CDTF">2025-08-12T11:55:29Z</dcterms:created>
  <dcterms:modified xsi:type="dcterms:W3CDTF">2025-08-12T11:55:30Z</dcterms:modified>
</cp:coreProperties>
</file>